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720" firstSheet="2"/>
  </bookViews>
  <sheets>
    <sheet name="Introduction" sheetId="9" r:id="rId1"/>
    <sheet name="1. IBS Calculator" sheetId="2" r:id="rId2"/>
    <sheet name="2. Detailed Budget" sheetId="1" r:id="rId3"/>
    <sheet name="3. NU Contribution to Research" sheetId="5" r:id="rId4"/>
    <sheet name="4. Budget for Banner Setup" sheetId="8" r:id="rId5"/>
    <sheet name="Drop-Downs"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 l="1"/>
  <c r="E52" i="1"/>
  <c r="E51" i="1"/>
  <c r="E50" i="1"/>
  <c r="E49" i="1"/>
  <c r="E48" i="1"/>
  <c r="E81" i="2"/>
  <c r="E80" i="2"/>
  <c r="E79" i="2"/>
  <c r="E78" i="2"/>
  <c r="E77" i="2"/>
  <c r="E76" i="2"/>
  <c r="E74" i="2"/>
  <c r="E73" i="2"/>
  <c r="E72" i="2"/>
  <c r="E71" i="2"/>
  <c r="E46" i="8"/>
  <c r="C46" i="8"/>
  <c r="AP93" i="1"/>
  <c r="AP92" i="1"/>
  <c r="I98" i="1"/>
  <c r="P98" i="1" s="1"/>
  <c r="I106" i="1"/>
  <c r="I105" i="1"/>
  <c r="I104" i="1"/>
  <c r="I103" i="1"/>
  <c r="I102" i="1"/>
  <c r="I101" i="1"/>
  <c r="I100" i="1"/>
  <c r="I99" i="1"/>
  <c r="P100" i="1" l="1"/>
  <c r="W100" i="1" s="1"/>
  <c r="P101" i="1"/>
  <c r="W101" i="1"/>
  <c r="P99" i="1"/>
  <c r="P102" i="1"/>
  <c r="W102" i="1" s="1"/>
  <c r="P103" i="1"/>
  <c r="W103" i="1"/>
  <c r="P104" i="1"/>
  <c r="AD104" i="1" s="1"/>
  <c r="W104" i="1"/>
  <c r="P105" i="1"/>
  <c r="W105" i="1" s="1"/>
  <c r="AD105" i="1" s="1"/>
  <c r="P106" i="1"/>
  <c r="W106" i="1" s="1"/>
  <c r="W98" i="1"/>
  <c r="AD98" i="1" s="1"/>
  <c r="AK98" i="1" s="1"/>
  <c r="AK103" i="1" l="1"/>
  <c r="AD106" i="1"/>
  <c r="AK106" i="1"/>
  <c r="AD103" i="1"/>
  <c r="AD101" i="1"/>
  <c r="AK101" i="1" s="1"/>
  <c r="AK105" i="1"/>
  <c r="W99" i="1"/>
  <c r="AK104" i="1"/>
  <c r="AD102" i="1"/>
  <c r="AK102" i="1" s="1"/>
  <c r="AD100" i="1"/>
  <c r="AK100" i="1" s="1"/>
  <c r="B49" i="8"/>
  <c r="E55" i="8"/>
  <c r="B56" i="8"/>
  <c r="B55" i="8"/>
  <c r="AP85" i="1"/>
  <c r="E56" i="8" s="1"/>
  <c r="AP84" i="1"/>
  <c r="B40" i="1"/>
  <c r="B39" i="1"/>
  <c r="B38" i="1"/>
  <c r="B37" i="1"/>
  <c r="B36" i="1"/>
  <c r="B35" i="1"/>
  <c r="B32" i="1"/>
  <c r="B31" i="1"/>
  <c r="B30" i="1"/>
  <c r="B29" i="1"/>
  <c r="B28" i="1"/>
  <c r="B27" i="1"/>
  <c r="B26" i="1"/>
  <c r="B25" i="1"/>
  <c r="B24" i="1"/>
  <c r="AQ18" i="1"/>
  <c r="AO18" i="1"/>
  <c r="C47" i="8"/>
  <c r="C45" i="8"/>
  <c r="C44" i="8"/>
  <c r="E45" i="8"/>
  <c r="AD99" i="1" l="1"/>
  <c r="AK99" i="1" s="1"/>
  <c r="AL18" i="1"/>
  <c r="AH18" i="1"/>
  <c r="AE18" i="1"/>
  <c r="AA18" i="1"/>
  <c r="X18" i="1"/>
  <c r="T18" i="1"/>
  <c r="Q18" i="1"/>
  <c r="M18" i="1"/>
  <c r="M29" i="5"/>
  <c r="K29" i="5"/>
  <c r="H29" i="5"/>
  <c r="F29" i="5"/>
  <c r="D29" i="5"/>
  <c r="J18" i="1"/>
  <c r="F18" i="1"/>
  <c r="B81" i="2"/>
  <c r="B80" i="2"/>
  <c r="B79" i="2"/>
  <c r="B78" i="2"/>
  <c r="B77" i="2"/>
  <c r="B76" i="2"/>
  <c r="B74" i="2"/>
  <c r="B73" i="2"/>
  <c r="B72" i="2"/>
  <c r="B71" i="2"/>
  <c r="AP105" i="1" l="1"/>
  <c r="AP104" i="1"/>
  <c r="K13" i="1"/>
  <c r="K12" i="1"/>
  <c r="B57" i="8"/>
  <c r="B54" i="8"/>
  <c r="B53" i="8"/>
  <c r="B52" i="8"/>
  <c r="B51" i="8"/>
  <c r="B50" i="8"/>
  <c r="E10" i="8"/>
  <c r="E9" i="8"/>
  <c r="E8" i="8"/>
  <c r="C8" i="8"/>
  <c r="C7" i="8"/>
  <c r="C6" i="8"/>
  <c r="B15" i="5"/>
  <c r="B14" i="5"/>
  <c r="AP91" i="1"/>
  <c r="E44" i="8" s="1"/>
  <c r="AN32" i="1"/>
  <c r="AN31" i="1"/>
  <c r="B60" i="2"/>
  <c r="B59" i="2"/>
  <c r="W14" i="2"/>
  <c r="W13" i="2"/>
  <c r="V14" i="2"/>
  <c r="V13" i="2"/>
  <c r="P14" i="2"/>
  <c r="P13" i="2"/>
  <c r="J14" i="2"/>
  <c r="J13" i="2"/>
  <c r="X14" i="2" l="1"/>
  <c r="E60" i="2" s="1"/>
  <c r="X13" i="2"/>
  <c r="E59" i="2" s="1"/>
  <c r="AN23" i="1"/>
  <c r="AN24" i="1"/>
  <c r="AN25" i="1"/>
  <c r="AN26" i="1"/>
  <c r="AN27" i="1"/>
  <c r="AN28" i="1"/>
  <c r="AN29" i="1"/>
  <c r="AN30" i="1"/>
  <c r="K60" i="2" l="1"/>
  <c r="C15" i="5"/>
  <c r="C14" i="5"/>
  <c r="K59" i="2"/>
  <c r="J15" i="5"/>
  <c r="Q60" i="2"/>
  <c r="AP60" i="1"/>
  <c r="E28" i="8" s="1"/>
  <c r="R15" i="5" l="1"/>
  <c r="W60" i="2"/>
  <c r="Q59" i="2"/>
  <c r="J14" i="5"/>
  <c r="B23" i="5"/>
  <c r="B22" i="5"/>
  <c r="B21" i="5"/>
  <c r="B20" i="5"/>
  <c r="B19" i="5"/>
  <c r="B18" i="5"/>
  <c r="B13" i="5"/>
  <c r="B12" i="5"/>
  <c r="B11" i="5"/>
  <c r="B10" i="5"/>
  <c r="B9" i="5"/>
  <c r="B8" i="5"/>
  <c r="B7" i="5"/>
  <c r="B6" i="5"/>
  <c r="W59" i="2" l="1"/>
  <c r="R14" i="5"/>
  <c r="AB60" i="2"/>
  <c r="Z15" i="5"/>
  <c r="I107" i="1"/>
  <c r="AP103" i="1" l="1"/>
  <c r="AH15" i="5"/>
  <c r="AB59" i="2"/>
  <c r="Z14" i="5"/>
  <c r="AP102" i="1"/>
  <c r="W107" i="1"/>
  <c r="P107" i="1"/>
  <c r="AP99" i="1"/>
  <c r="AN48" i="1"/>
  <c r="AN40" i="1"/>
  <c r="AH14" i="5" l="1"/>
  <c r="AP100" i="1"/>
  <c r="AP106" i="1"/>
  <c r="AP101" i="1"/>
  <c r="AD107" i="1"/>
  <c r="AK107" i="1" s="1"/>
  <c r="AP98" i="1"/>
  <c r="AP107" i="1" l="1"/>
  <c r="B53" i="1" l="1"/>
  <c r="B52" i="1"/>
  <c r="B51" i="1"/>
  <c r="B50" i="1"/>
  <c r="B49" i="1"/>
  <c r="B48" i="1"/>
  <c r="B46" i="1"/>
  <c r="B45" i="1"/>
  <c r="B44" i="1"/>
  <c r="B43" i="1"/>
  <c r="E42" i="2"/>
  <c r="K14" i="1" s="1"/>
  <c r="B68" i="2"/>
  <c r="I35" i="2"/>
  <c r="I34" i="2"/>
  <c r="I33" i="2"/>
  <c r="I32" i="2"/>
  <c r="I31" i="2"/>
  <c r="I30" i="2"/>
  <c r="J28" i="2"/>
  <c r="K74" i="2" s="1"/>
  <c r="Q74" i="2" s="1"/>
  <c r="J27" i="2"/>
  <c r="K73" i="2" s="1"/>
  <c r="Q73" i="2" s="1"/>
  <c r="W73" i="2" s="1"/>
  <c r="J26" i="2"/>
  <c r="K72" i="2" s="1"/>
  <c r="Q72" i="2" s="1"/>
  <c r="J25" i="2"/>
  <c r="K71" i="2" s="1"/>
  <c r="Q71" i="2" s="1"/>
  <c r="W71" i="2" s="1"/>
  <c r="AB71" i="2" s="1"/>
  <c r="W22" i="2"/>
  <c r="V22" i="2"/>
  <c r="P22" i="2"/>
  <c r="J22" i="2"/>
  <c r="H80" i="2" l="1"/>
  <c r="M80" i="2" s="1"/>
  <c r="S80" i="2" s="1"/>
  <c r="Y80" i="2" s="1"/>
  <c r="AD80" i="2" s="1"/>
  <c r="H60" i="2"/>
  <c r="I60" i="2" s="1"/>
  <c r="H59" i="2"/>
  <c r="I59" i="2" s="1"/>
  <c r="K76" i="2"/>
  <c r="Q76" i="2" s="1"/>
  <c r="I48" i="1"/>
  <c r="J48" i="1" s="1"/>
  <c r="K48" i="1" s="1"/>
  <c r="K77" i="2"/>
  <c r="Q77" i="2" s="1"/>
  <c r="I49" i="1"/>
  <c r="K78" i="2"/>
  <c r="Q78" i="2" s="1"/>
  <c r="I50" i="1"/>
  <c r="J50" i="1" s="1"/>
  <c r="K80" i="2"/>
  <c r="I52" i="1"/>
  <c r="K79" i="2"/>
  <c r="Q79" i="2" s="1"/>
  <c r="I51" i="1"/>
  <c r="K81" i="2"/>
  <c r="Q81" i="2" s="1"/>
  <c r="I53" i="1"/>
  <c r="J53" i="1" s="1"/>
  <c r="AB73" i="2"/>
  <c r="W72" i="2"/>
  <c r="W74" i="2"/>
  <c r="H81" i="2"/>
  <c r="M81" i="2" s="1"/>
  <c r="S81" i="2" s="1"/>
  <c r="Y81" i="2" s="1"/>
  <c r="AD81" i="2" s="1"/>
  <c r="H73" i="2"/>
  <c r="X22" i="2"/>
  <c r="E68" i="2" s="1"/>
  <c r="H74" i="2"/>
  <c r="M74" i="2" s="1"/>
  <c r="S74" i="2" s="1"/>
  <c r="Y74" i="2" s="1"/>
  <c r="AD74" i="2" s="1"/>
  <c r="H68" i="2"/>
  <c r="D23" i="5" s="1"/>
  <c r="H76" i="2"/>
  <c r="H77" i="2"/>
  <c r="H71" i="2"/>
  <c r="M71" i="2" s="1"/>
  <c r="S71" i="2" s="1"/>
  <c r="Y71" i="2" s="1"/>
  <c r="AD71" i="2" s="1"/>
  <c r="AE71" i="2" s="1"/>
  <c r="AG43" i="1" s="1"/>
  <c r="AK43" i="1" s="1"/>
  <c r="H79" i="2"/>
  <c r="H78" i="2"/>
  <c r="H72" i="2"/>
  <c r="E31" i="1" l="1"/>
  <c r="D14" i="5"/>
  <c r="M59" i="2"/>
  <c r="N59" i="2" s="1"/>
  <c r="N80" i="2"/>
  <c r="E32" i="1"/>
  <c r="D15" i="5"/>
  <c r="M60" i="2"/>
  <c r="N60" i="2" s="1"/>
  <c r="K50" i="1"/>
  <c r="J52" i="1"/>
  <c r="K52" i="1" s="1"/>
  <c r="Q80" i="2"/>
  <c r="W80" i="2" s="1"/>
  <c r="J49" i="1"/>
  <c r="K49" i="1" s="1"/>
  <c r="I80" i="2"/>
  <c r="K68" i="2"/>
  <c r="C23" i="5"/>
  <c r="J51" i="1"/>
  <c r="K51" i="1" s="1"/>
  <c r="I81" i="2"/>
  <c r="I74" i="2"/>
  <c r="E46" i="1" s="1"/>
  <c r="I46" i="1" s="1"/>
  <c r="T74" i="2"/>
  <c r="S46" i="1" s="1"/>
  <c r="W46" i="1" s="1"/>
  <c r="T71" i="2"/>
  <c r="S43" i="1" s="1"/>
  <c r="W43" i="1" s="1"/>
  <c r="I77" i="2"/>
  <c r="M77" i="2"/>
  <c r="W78" i="2"/>
  <c r="T81" i="2"/>
  <c r="S53" i="1" s="1"/>
  <c r="W53" i="1" s="1"/>
  <c r="X53" i="1" s="1"/>
  <c r="Y53" i="1" s="1"/>
  <c r="W81" i="2"/>
  <c r="I76" i="2"/>
  <c r="M76" i="2"/>
  <c r="N81" i="2"/>
  <c r="L53" i="1" s="1"/>
  <c r="Z71" i="2"/>
  <c r="Z43" i="1" s="1"/>
  <c r="AD43" i="1" s="1"/>
  <c r="AB72" i="2"/>
  <c r="W76" i="2"/>
  <c r="I73" i="2"/>
  <c r="E45" i="1" s="1"/>
  <c r="I45" i="1" s="1"/>
  <c r="M73" i="2"/>
  <c r="N71" i="2"/>
  <c r="L43" i="1" s="1"/>
  <c r="P43" i="1" s="1"/>
  <c r="I78" i="2"/>
  <c r="M78" i="2"/>
  <c r="N74" i="2"/>
  <c r="L46" i="1" s="1"/>
  <c r="P46" i="1" s="1"/>
  <c r="I71" i="2"/>
  <c r="E43" i="1" s="1"/>
  <c r="I43" i="1" s="1"/>
  <c r="Z74" i="2"/>
  <c r="Z46" i="1" s="1"/>
  <c r="AD46" i="1" s="1"/>
  <c r="AB74" i="2"/>
  <c r="AE74" i="2" s="1"/>
  <c r="AG46" i="1" s="1"/>
  <c r="AK46" i="1" s="1"/>
  <c r="W77" i="2"/>
  <c r="I72" i="2"/>
  <c r="E44" i="1" s="1"/>
  <c r="I44" i="1" s="1"/>
  <c r="M72" i="2"/>
  <c r="I79" i="2"/>
  <c r="M79" i="2"/>
  <c r="W79" i="2"/>
  <c r="M68" i="2"/>
  <c r="K23" i="5" s="1"/>
  <c r="I68" i="2"/>
  <c r="L52" i="1" l="1"/>
  <c r="P52" i="1" s="1"/>
  <c r="Q52" i="1" s="1"/>
  <c r="R52" i="1" s="1"/>
  <c r="AN52" i="1"/>
  <c r="K15" i="5"/>
  <c r="S60" i="2"/>
  <c r="T60" i="2" s="1"/>
  <c r="L32" i="1"/>
  <c r="P32" i="1" s="1"/>
  <c r="Q32" i="1" s="1"/>
  <c r="R32" i="1" s="1"/>
  <c r="F15" i="5"/>
  <c r="E15" i="5"/>
  <c r="I32" i="1"/>
  <c r="S59" i="2"/>
  <c r="T59" i="2" s="1"/>
  <c r="L31" i="1"/>
  <c r="P31" i="1" s="1"/>
  <c r="K14" i="5"/>
  <c r="E14" i="5"/>
  <c r="F14" i="5"/>
  <c r="I31" i="1"/>
  <c r="T80" i="2"/>
  <c r="S52" i="1" s="1"/>
  <c r="W52" i="1" s="1"/>
  <c r="X52" i="1" s="1"/>
  <c r="Y52" i="1" s="1"/>
  <c r="Q68" i="2"/>
  <c r="J23" i="5"/>
  <c r="F23" i="5"/>
  <c r="E23" i="5"/>
  <c r="AO46" i="1"/>
  <c r="P53" i="1"/>
  <c r="AN53" i="1"/>
  <c r="E40" i="1"/>
  <c r="I40" i="1" s="1"/>
  <c r="AO43" i="1"/>
  <c r="AB80" i="2"/>
  <c r="AE80" i="2" s="1"/>
  <c r="AG52" i="1" s="1"/>
  <c r="AK52" i="1" s="1"/>
  <c r="AL52" i="1" s="1"/>
  <c r="AM52" i="1" s="1"/>
  <c r="Z80" i="2"/>
  <c r="Z52" i="1" s="1"/>
  <c r="AD52" i="1" s="1"/>
  <c r="AE52" i="1" s="1"/>
  <c r="AF52" i="1" s="1"/>
  <c r="N73" i="2"/>
  <c r="L45" i="1" s="1"/>
  <c r="P45" i="1" s="1"/>
  <c r="S73" i="2"/>
  <c r="S76" i="2"/>
  <c r="N76" i="2"/>
  <c r="L48" i="1" s="1"/>
  <c r="P48" i="1" s="1"/>
  <c r="S79" i="2"/>
  <c r="N79" i="2"/>
  <c r="L51" i="1" s="1"/>
  <c r="S78" i="2"/>
  <c r="N78" i="2"/>
  <c r="L50" i="1" s="1"/>
  <c r="AB78" i="2"/>
  <c r="AB81" i="2"/>
  <c r="AE81" i="2" s="1"/>
  <c r="AG53" i="1" s="1"/>
  <c r="AK53" i="1" s="1"/>
  <c r="AL53" i="1" s="1"/>
  <c r="AM53" i="1" s="1"/>
  <c r="Z81" i="2"/>
  <c r="Z53" i="1" s="1"/>
  <c r="AD53" i="1" s="1"/>
  <c r="AE53" i="1" s="1"/>
  <c r="AF53" i="1" s="1"/>
  <c r="AB76" i="2"/>
  <c r="S72" i="2"/>
  <c r="N72" i="2"/>
  <c r="L44" i="1" s="1"/>
  <c r="P44" i="1" s="1"/>
  <c r="S77" i="2"/>
  <c r="N77" i="2"/>
  <c r="L49" i="1" s="1"/>
  <c r="AB79" i="2"/>
  <c r="AB77" i="2"/>
  <c r="S68" i="2"/>
  <c r="S23" i="5" s="1"/>
  <c r="N68" i="2"/>
  <c r="L40" i="1" s="1"/>
  <c r="P40" i="1" s="1"/>
  <c r="G14" i="5" l="1"/>
  <c r="H14" i="5" s="1"/>
  <c r="J32" i="1"/>
  <c r="M14" i="5"/>
  <c r="L14" i="5"/>
  <c r="G15" i="5"/>
  <c r="H15" i="5" s="1"/>
  <c r="Q31" i="1"/>
  <c r="R31" i="1" s="1"/>
  <c r="J31" i="1"/>
  <c r="K31" i="1" s="1"/>
  <c r="Y59" i="2"/>
  <c r="Z59" i="2" s="1"/>
  <c r="S14" i="5"/>
  <c r="S31" i="1"/>
  <c r="Y60" i="2"/>
  <c r="Z60" i="2" s="1"/>
  <c r="S15" i="5"/>
  <c r="S32" i="1"/>
  <c r="L15" i="5"/>
  <c r="M15" i="5"/>
  <c r="G23" i="5"/>
  <c r="H23" i="5" s="1"/>
  <c r="L23" i="5"/>
  <c r="M23" i="5"/>
  <c r="W68" i="2"/>
  <c r="R23" i="5"/>
  <c r="J40" i="1"/>
  <c r="K40" i="1" s="1"/>
  <c r="P49" i="1"/>
  <c r="AN49" i="1"/>
  <c r="AO52" i="1"/>
  <c r="Q48" i="1"/>
  <c r="P50" i="1"/>
  <c r="AN50" i="1"/>
  <c r="P51" i="1"/>
  <c r="AN51" i="1"/>
  <c r="Q53" i="1"/>
  <c r="AO53" i="1"/>
  <c r="AP52" i="1"/>
  <c r="Q40" i="1"/>
  <c r="R40" i="1" s="1"/>
  <c r="Y79" i="2"/>
  <c r="T79" i="2"/>
  <c r="S51" i="1" s="1"/>
  <c r="W51" i="1" s="1"/>
  <c r="X51" i="1" s="1"/>
  <c r="Y51" i="1" s="1"/>
  <c r="Y76" i="2"/>
  <c r="T76" i="2"/>
  <c r="S48" i="1" s="1"/>
  <c r="W48" i="1" s="1"/>
  <c r="X48" i="1" s="1"/>
  <c r="Y48" i="1" s="1"/>
  <c r="Y77" i="2"/>
  <c r="T77" i="2"/>
  <c r="S49" i="1" s="1"/>
  <c r="W49" i="1" s="1"/>
  <c r="Y73" i="2"/>
  <c r="T73" i="2"/>
  <c r="S45" i="1" s="1"/>
  <c r="W45" i="1" s="1"/>
  <c r="Y72" i="2"/>
  <c r="T72" i="2"/>
  <c r="S44" i="1" s="1"/>
  <c r="W44" i="1" s="1"/>
  <c r="Y78" i="2"/>
  <c r="T78" i="2"/>
  <c r="S50" i="1" s="1"/>
  <c r="W50" i="1" s="1"/>
  <c r="X50" i="1" s="1"/>
  <c r="Y50" i="1" s="1"/>
  <c r="Y68" i="2"/>
  <c r="AA23" i="5" s="1"/>
  <c r="T68" i="2"/>
  <c r="S40" i="1" s="1"/>
  <c r="E23" i="8" l="1"/>
  <c r="O14" i="5"/>
  <c r="P14" i="5" s="1"/>
  <c r="T15" i="5"/>
  <c r="U15" i="5"/>
  <c r="W15" i="5" s="1"/>
  <c r="X15" i="5" s="1"/>
  <c r="W32" i="1"/>
  <c r="AD60" i="2"/>
  <c r="AE60" i="2" s="1"/>
  <c r="AA15" i="5"/>
  <c r="Z32" i="1"/>
  <c r="AD32" i="1" s="1"/>
  <c r="K32" i="1"/>
  <c r="W31" i="1"/>
  <c r="O15" i="5"/>
  <c r="P15" i="5" s="1"/>
  <c r="U14" i="5"/>
  <c r="W14" i="5" s="1"/>
  <c r="X14" i="5" s="1"/>
  <c r="T14" i="5"/>
  <c r="AA14" i="5"/>
  <c r="AD59" i="2"/>
  <c r="AE59" i="2" s="1"/>
  <c r="Z31" i="1"/>
  <c r="W40" i="1"/>
  <c r="X40" i="1" s="1"/>
  <c r="Y40" i="1" s="1"/>
  <c r="U23" i="5"/>
  <c r="T23" i="5"/>
  <c r="AB68" i="2"/>
  <c r="AH23" i="5" s="1"/>
  <c r="Z23" i="5"/>
  <c r="O23" i="5"/>
  <c r="P23" i="5" s="1"/>
  <c r="Q49" i="1"/>
  <c r="Q51" i="1"/>
  <c r="AQ52" i="1"/>
  <c r="R53" i="1"/>
  <c r="AP53" i="1"/>
  <c r="AQ53" i="1" s="1"/>
  <c r="R48" i="1"/>
  <c r="X49" i="1"/>
  <c r="Y49" i="1" s="1"/>
  <c r="Q50" i="1"/>
  <c r="R50" i="1" s="1"/>
  <c r="AD78" i="2"/>
  <c r="AE78" i="2" s="1"/>
  <c r="AG50" i="1" s="1"/>
  <c r="AK50" i="1" s="1"/>
  <c r="AL50" i="1" s="1"/>
  <c r="AM50" i="1" s="1"/>
  <c r="Z78" i="2"/>
  <c r="Z50" i="1" s="1"/>
  <c r="AD50" i="1" s="1"/>
  <c r="AE50" i="1" s="1"/>
  <c r="AF50" i="1" s="1"/>
  <c r="AD73" i="2"/>
  <c r="AE73" i="2" s="1"/>
  <c r="AG45" i="1" s="1"/>
  <c r="AK45" i="1" s="1"/>
  <c r="Z73" i="2"/>
  <c r="Z45" i="1" s="1"/>
  <c r="AD45" i="1" s="1"/>
  <c r="AD77" i="2"/>
  <c r="AE77" i="2" s="1"/>
  <c r="AG49" i="1" s="1"/>
  <c r="AK49" i="1" s="1"/>
  <c r="AL49" i="1" s="1"/>
  <c r="AM49" i="1" s="1"/>
  <c r="Z77" i="2"/>
  <c r="Z49" i="1" s="1"/>
  <c r="AD49" i="1" s="1"/>
  <c r="AE49" i="1" s="1"/>
  <c r="AF49" i="1" s="1"/>
  <c r="AD79" i="2"/>
  <c r="AE79" i="2" s="1"/>
  <c r="AG51" i="1" s="1"/>
  <c r="AK51" i="1" s="1"/>
  <c r="Z79" i="2"/>
  <c r="Z51" i="1" s="1"/>
  <c r="AD51" i="1" s="1"/>
  <c r="AD72" i="2"/>
  <c r="AE72" i="2" s="1"/>
  <c r="AG44" i="1" s="1"/>
  <c r="AK44" i="1" s="1"/>
  <c r="Z72" i="2"/>
  <c r="Z44" i="1" s="1"/>
  <c r="AD44" i="1" s="1"/>
  <c r="AD76" i="2"/>
  <c r="AE76" i="2" s="1"/>
  <c r="AG48" i="1" s="1"/>
  <c r="AK48" i="1" s="1"/>
  <c r="AL48" i="1" s="1"/>
  <c r="AM48" i="1" s="1"/>
  <c r="Z76" i="2"/>
  <c r="Z48" i="1" s="1"/>
  <c r="AD48" i="1" s="1"/>
  <c r="AE48" i="1" s="1"/>
  <c r="AF48" i="1" s="1"/>
  <c r="AD68" i="2"/>
  <c r="Z68" i="2"/>
  <c r="Z40" i="1" s="1"/>
  <c r="AC14" i="5" l="1"/>
  <c r="AE14" i="5" s="1"/>
  <c r="AB14" i="5"/>
  <c r="X32" i="1"/>
  <c r="X31" i="1"/>
  <c r="Y31" i="1" s="1"/>
  <c r="AE32" i="1"/>
  <c r="AF32" i="1" s="1"/>
  <c r="AC15" i="5"/>
  <c r="AE15" i="5" s="1"/>
  <c r="AB15" i="5"/>
  <c r="AI15" i="5"/>
  <c r="AG32" i="1"/>
  <c r="AK32" i="1" s="1"/>
  <c r="AD31" i="1"/>
  <c r="AE31" i="1" s="1"/>
  <c r="AF31" i="1" s="1"/>
  <c r="AG31" i="1"/>
  <c r="AS31" i="1" s="1"/>
  <c r="AI14" i="5"/>
  <c r="AD40" i="1"/>
  <c r="AE40" i="1" s="1"/>
  <c r="AF40" i="1" s="1"/>
  <c r="AE68" i="2"/>
  <c r="AG40" i="1" s="1"/>
  <c r="AI23" i="5"/>
  <c r="AK23" i="5" s="1"/>
  <c r="AC23" i="5"/>
  <c r="AB23" i="5"/>
  <c r="W23" i="5"/>
  <c r="X23" i="5" s="1"/>
  <c r="AO45" i="1"/>
  <c r="AO44" i="1"/>
  <c r="AO51" i="1"/>
  <c r="AO50" i="1"/>
  <c r="R51" i="1"/>
  <c r="AP50" i="1"/>
  <c r="AO49" i="1"/>
  <c r="R49" i="1"/>
  <c r="AP49" i="1"/>
  <c r="AE51" i="1"/>
  <c r="AL51" i="1"/>
  <c r="AM51" i="1" s="1"/>
  <c r="AO48" i="1"/>
  <c r="AP48" i="1"/>
  <c r="B63" i="2"/>
  <c r="B67" i="2"/>
  <c r="B66" i="2"/>
  <c r="B65" i="2"/>
  <c r="B64" i="2"/>
  <c r="B58" i="2"/>
  <c r="B57" i="2"/>
  <c r="B56" i="2"/>
  <c r="B55" i="2"/>
  <c r="B54" i="2"/>
  <c r="B53" i="2"/>
  <c r="B52" i="2"/>
  <c r="B51" i="2"/>
  <c r="H67" i="2"/>
  <c r="D22" i="5" s="1"/>
  <c r="AL32" i="1" l="1"/>
  <c r="AM32" i="1" s="1"/>
  <c r="AT32" i="1"/>
  <c r="E22" i="8"/>
  <c r="AK15" i="5"/>
  <c r="AM15" i="5" s="1"/>
  <c r="AN15" i="5" s="1"/>
  <c r="AJ15" i="5"/>
  <c r="AS32" i="1"/>
  <c r="AJ14" i="5"/>
  <c r="AK14" i="5"/>
  <c r="AO32" i="1"/>
  <c r="AU32" i="1"/>
  <c r="AF15" i="5"/>
  <c r="Y32" i="1"/>
  <c r="AK31" i="1"/>
  <c r="AL31" i="1" s="1"/>
  <c r="AT31" i="1"/>
  <c r="E21" i="8"/>
  <c r="AU31" i="1"/>
  <c r="AF14" i="5"/>
  <c r="AK40" i="1"/>
  <c r="AL40" i="1" s="1"/>
  <c r="AJ23" i="5"/>
  <c r="AM23" i="5"/>
  <c r="AN23" i="5" s="1"/>
  <c r="AE23" i="5"/>
  <c r="AP23" i="5"/>
  <c r="M67" i="2"/>
  <c r="AQ50" i="1"/>
  <c r="AQ49" i="1"/>
  <c r="AP51" i="1"/>
  <c r="AQ51" i="1" s="1"/>
  <c r="AQ48" i="1"/>
  <c r="AF51" i="1"/>
  <c r="H55" i="2"/>
  <c r="H56" i="2"/>
  <c r="H51" i="2"/>
  <c r="D6" i="5" s="1"/>
  <c r="H57" i="2"/>
  <c r="H63" i="2"/>
  <c r="D18" i="5" s="1"/>
  <c r="H52" i="2"/>
  <c r="H64" i="2"/>
  <c r="D19" i="5" s="1"/>
  <c r="H58" i="2"/>
  <c r="D13" i="5" s="1"/>
  <c r="H53" i="2"/>
  <c r="H65" i="2"/>
  <c r="D20" i="5" s="1"/>
  <c r="H54" i="2"/>
  <c r="H66" i="2"/>
  <c r="D21" i="5" s="1"/>
  <c r="AP32" i="1" l="1"/>
  <c r="AQ32" i="1" s="1"/>
  <c r="AV31" i="1"/>
  <c r="AV32" i="1"/>
  <c r="AP15" i="5"/>
  <c r="AR15" i="5"/>
  <c r="AP31" i="1"/>
  <c r="AM31" i="1"/>
  <c r="AM14" i="5"/>
  <c r="AR14" i="5" s="1"/>
  <c r="AP14" i="5"/>
  <c r="AO40" i="1"/>
  <c r="AO31" i="1"/>
  <c r="AM40" i="1"/>
  <c r="AP40" i="1"/>
  <c r="AR23" i="5"/>
  <c r="AS23" i="5" s="1"/>
  <c r="M55" i="2"/>
  <c r="K10" i="5" s="1"/>
  <c r="D10" i="5"/>
  <c r="M53" i="2"/>
  <c r="K8" i="5" s="1"/>
  <c r="D8" i="5"/>
  <c r="M58" i="2"/>
  <c r="K13" i="5" s="1"/>
  <c r="AF23" i="5"/>
  <c r="M52" i="2"/>
  <c r="K7" i="5" s="1"/>
  <c r="D7" i="5"/>
  <c r="M57" i="2"/>
  <c r="K12" i="5" s="1"/>
  <c r="D12" i="5"/>
  <c r="M54" i="2"/>
  <c r="K9" i="5" s="1"/>
  <c r="D9" i="5"/>
  <c r="M56" i="2"/>
  <c r="K11" i="5" s="1"/>
  <c r="D11" i="5"/>
  <c r="S67" i="2"/>
  <c r="K22" i="5"/>
  <c r="M51" i="2"/>
  <c r="M63" i="2"/>
  <c r="M66" i="2"/>
  <c r="M65" i="2"/>
  <c r="M64" i="2"/>
  <c r="B23" i="1"/>
  <c r="AN35" i="1"/>
  <c r="AN36" i="1"/>
  <c r="AN37" i="1"/>
  <c r="AN38" i="1"/>
  <c r="AN39" i="1"/>
  <c r="J43" i="1"/>
  <c r="AN43" i="1"/>
  <c r="J44" i="1"/>
  <c r="Q44" i="1"/>
  <c r="AN44" i="1"/>
  <c r="AN45" i="1"/>
  <c r="J46" i="1"/>
  <c r="AN46" i="1"/>
  <c r="AP58" i="1"/>
  <c r="E26" i="8" s="1"/>
  <c r="AP59" i="1"/>
  <c r="E27" i="8" s="1"/>
  <c r="I61" i="1"/>
  <c r="P61" i="1"/>
  <c r="W61" i="1"/>
  <c r="AD61" i="1"/>
  <c r="AK61" i="1"/>
  <c r="AP63" i="1"/>
  <c r="E30" i="8" s="1"/>
  <c r="AP64" i="1"/>
  <c r="E31" i="8" s="1"/>
  <c r="I65" i="1"/>
  <c r="P65" i="1"/>
  <c r="W65" i="1"/>
  <c r="AD65" i="1"/>
  <c r="AK65" i="1"/>
  <c r="AP67" i="1"/>
  <c r="AP68" i="1"/>
  <c r="E33" i="8" s="1"/>
  <c r="AP69" i="1"/>
  <c r="AP70" i="1"/>
  <c r="AP71" i="1"/>
  <c r="I72" i="1"/>
  <c r="P72" i="1"/>
  <c r="W72" i="1"/>
  <c r="AD72" i="1"/>
  <c r="AK72" i="1"/>
  <c r="AP74" i="1"/>
  <c r="E36" i="8" s="1"/>
  <c r="AP75" i="1"/>
  <c r="E37" i="8" s="1"/>
  <c r="AP76" i="1"/>
  <c r="E38" i="8" s="1"/>
  <c r="AP77" i="1"/>
  <c r="E39" i="8" s="1"/>
  <c r="AP78" i="1"/>
  <c r="E49" i="8" s="1"/>
  <c r="AP79" i="1"/>
  <c r="E50" i="8" s="1"/>
  <c r="AP80" i="1"/>
  <c r="E51" i="8" s="1"/>
  <c r="AP81" i="1"/>
  <c r="E52" i="8" s="1"/>
  <c r="AP82" i="1"/>
  <c r="E53" i="8" s="1"/>
  <c r="AP83" i="1"/>
  <c r="E54" i="8" s="1"/>
  <c r="AP86" i="1"/>
  <c r="E57" i="8" s="1"/>
  <c r="AP87" i="1"/>
  <c r="E40" i="8" s="1"/>
  <c r="AP88" i="1"/>
  <c r="E41" i="8" s="1"/>
  <c r="AP89" i="1"/>
  <c r="E42" i="8" s="1"/>
  <c r="AP90" i="1"/>
  <c r="E43" i="8" s="1"/>
  <c r="AP94" i="1"/>
  <c r="E47" i="8" s="1"/>
  <c r="I95" i="1"/>
  <c r="P95" i="1"/>
  <c r="W95" i="1"/>
  <c r="AD95" i="1"/>
  <c r="AK95" i="1"/>
  <c r="E34" i="8" l="1"/>
  <c r="AS15" i="5"/>
  <c r="AQ40" i="1"/>
  <c r="AQ31" i="1"/>
  <c r="AS14" i="5"/>
  <c r="AN14" i="5"/>
  <c r="D24" i="5"/>
  <c r="S58" i="2"/>
  <c r="S13" i="5" s="1"/>
  <c r="S55" i="2"/>
  <c r="S10" i="5" s="1"/>
  <c r="S57" i="2"/>
  <c r="S12" i="5" s="1"/>
  <c r="S53" i="2"/>
  <c r="S8" i="5" s="1"/>
  <c r="S52" i="2"/>
  <c r="S7" i="5" s="1"/>
  <c r="S56" i="2"/>
  <c r="S11" i="5" s="1"/>
  <c r="S66" i="2"/>
  <c r="K21" i="5"/>
  <c r="S54" i="2"/>
  <c r="S9" i="5" s="1"/>
  <c r="S51" i="2"/>
  <c r="S6" i="5" s="1"/>
  <c r="K6" i="5"/>
  <c r="S63" i="2"/>
  <c r="K18" i="5"/>
  <c r="Y67" i="2"/>
  <c r="S22" i="5"/>
  <c r="S64" i="2"/>
  <c r="K19" i="5"/>
  <c r="S65" i="2"/>
  <c r="K20" i="5"/>
  <c r="Q45" i="1"/>
  <c r="R45" i="1" s="1"/>
  <c r="AP61" i="1"/>
  <c r="AP65" i="1"/>
  <c r="Q43" i="1"/>
  <c r="K53" i="1"/>
  <c r="J45" i="1"/>
  <c r="K45" i="1" s="1"/>
  <c r="K43" i="1"/>
  <c r="AP95" i="1"/>
  <c r="AP72" i="1"/>
  <c r="Q46" i="1"/>
  <c r="R46" i="1" s="1"/>
  <c r="K46" i="1"/>
  <c r="R44" i="1"/>
  <c r="K44" i="1"/>
  <c r="Y58" i="2" l="1"/>
  <c r="AA13" i="5" s="1"/>
  <c r="K24" i="5"/>
  <c r="Y56" i="2"/>
  <c r="AA11" i="5" s="1"/>
  <c r="Y53" i="2"/>
  <c r="AA8" i="5" s="1"/>
  <c r="Y52" i="2"/>
  <c r="AA7" i="5" s="1"/>
  <c r="Y55" i="2"/>
  <c r="AA10" i="5" s="1"/>
  <c r="Y57" i="2"/>
  <c r="AA12" i="5" s="1"/>
  <c r="Y54" i="2"/>
  <c r="AA9" i="5" s="1"/>
  <c r="Y63" i="2"/>
  <c r="S18" i="5"/>
  <c r="Y51" i="2"/>
  <c r="AA6" i="5" s="1"/>
  <c r="Y64" i="2"/>
  <c r="S19" i="5"/>
  <c r="Y66" i="2"/>
  <c r="S21" i="5"/>
  <c r="Y65" i="2"/>
  <c r="S20" i="5"/>
  <c r="AD67" i="2"/>
  <c r="AI22" i="5" s="1"/>
  <c r="AA22" i="5"/>
  <c r="AD53" i="2"/>
  <c r="AI8" i="5" s="1"/>
  <c r="AE45" i="1"/>
  <c r="AF45" i="1" s="1"/>
  <c r="R43" i="1"/>
  <c r="X46" i="1"/>
  <c r="X45" i="1"/>
  <c r="Y45" i="1" s="1"/>
  <c r="X43" i="1"/>
  <c r="Y43" i="1" s="1"/>
  <c r="AL45" i="1"/>
  <c r="AM45" i="1" s="1"/>
  <c r="X44" i="1"/>
  <c r="Y44" i="1" s="1"/>
  <c r="W21" i="2"/>
  <c r="W20" i="2"/>
  <c r="W19" i="2"/>
  <c r="W18" i="2"/>
  <c r="W17" i="2"/>
  <c r="W12" i="2"/>
  <c r="W11" i="2"/>
  <c r="W10" i="2"/>
  <c r="W9" i="2"/>
  <c r="W8" i="2"/>
  <c r="W7" i="2"/>
  <c r="W6" i="2"/>
  <c r="W5" i="2"/>
  <c r="V21" i="2"/>
  <c r="V20" i="2"/>
  <c r="V19" i="2"/>
  <c r="V18" i="2"/>
  <c r="V17" i="2"/>
  <c r="V12" i="2"/>
  <c r="V11" i="2"/>
  <c r="V10" i="2"/>
  <c r="V9" i="2"/>
  <c r="V8" i="2"/>
  <c r="V7" i="2"/>
  <c r="V6" i="2"/>
  <c r="V5" i="2"/>
  <c r="P21" i="2"/>
  <c r="P20" i="2"/>
  <c r="P19" i="2"/>
  <c r="P18" i="2"/>
  <c r="P17" i="2"/>
  <c r="P12" i="2"/>
  <c r="P11" i="2"/>
  <c r="P10" i="2"/>
  <c r="P9" i="2"/>
  <c r="P8" i="2"/>
  <c r="P7" i="2"/>
  <c r="P6" i="2"/>
  <c r="P5" i="2"/>
  <c r="J21" i="2"/>
  <c r="J20" i="2"/>
  <c r="J19" i="2"/>
  <c r="J18" i="2"/>
  <c r="J17" i="2"/>
  <c r="J12" i="2"/>
  <c r="J11" i="2"/>
  <c r="J10" i="2"/>
  <c r="J5" i="2"/>
  <c r="J9" i="2"/>
  <c r="J8" i="2"/>
  <c r="J7" i="2"/>
  <c r="J6" i="2"/>
  <c r="AD58" i="2" l="1"/>
  <c r="AI13" i="5" s="1"/>
  <c r="AD56" i="2"/>
  <c r="AI11" i="5" s="1"/>
  <c r="S24" i="5"/>
  <c r="AD52" i="2"/>
  <c r="AI7" i="5" s="1"/>
  <c r="AD55" i="2"/>
  <c r="AI10" i="5" s="1"/>
  <c r="AD51" i="2"/>
  <c r="AI6" i="5" s="1"/>
  <c r="AD54" i="2"/>
  <c r="AI9" i="5" s="1"/>
  <c r="AD57" i="2"/>
  <c r="AI12" i="5" s="1"/>
  <c r="AD66" i="2"/>
  <c r="AI21" i="5" s="1"/>
  <c r="AA21" i="5"/>
  <c r="AD64" i="2"/>
  <c r="AI19" i="5" s="1"/>
  <c r="AA19" i="5"/>
  <c r="AD65" i="2"/>
  <c r="AI20" i="5" s="1"/>
  <c r="AA20" i="5"/>
  <c r="AD63" i="2"/>
  <c r="AI18" i="5" s="1"/>
  <c r="AA18" i="5"/>
  <c r="AL44" i="1"/>
  <c r="AM44" i="1" s="1"/>
  <c r="AP45" i="1"/>
  <c r="AQ45" i="1" s="1"/>
  <c r="AE43" i="1"/>
  <c r="AF43" i="1" s="1"/>
  <c r="AE44" i="1"/>
  <c r="Y46" i="1"/>
  <c r="AL46" i="1"/>
  <c r="AM46" i="1" s="1"/>
  <c r="AE46" i="1"/>
  <c r="AF46" i="1" s="1"/>
  <c r="AL43" i="1"/>
  <c r="AM43" i="1" s="1"/>
  <c r="X17" i="2"/>
  <c r="X9" i="2"/>
  <c r="E55" i="2" s="1"/>
  <c r="C10" i="5" s="1"/>
  <c r="X11" i="2"/>
  <c r="E57" i="2" s="1"/>
  <c r="C12" i="5" s="1"/>
  <c r="X12" i="2"/>
  <c r="E58" i="2" s="1"/>
  <c r="C13" i="5" s="1"/>
  <c r="E13" i="5" s="1"/>
  <c r="X18" i="2"/>
  <c r="E64" i="2" s="1"/>
  <c r="C19" i="5" s="1"/>
  <c r="X8" i="2"/>
  <c r="E54" i="2" s="1"/>
  <c r="C9" i="5" s="1"/>
  <c r="X20" i="2"/>
  <c r="E66" i="2" s="1"/>
  <c r="C21" i="5" s="1"/>
  <c r="X21" i="2"/>
  <c r="E67" i="2" s="1"/>
  <c r="C22" i="5" s="1"/>
  <c r="X19" i="2"/>
  <c r="E65" i="2" s="1"/>
  <c r="C20" i="5" s="1"/>
  <c r="X10" i="2"/>
  <c r="E56" i="2" s="1"/>
  <c r="X6" i="2"/>
  <c r="E52" i="2" s="1"/>
  <c r="C7" i="5" s="1"/>
  <c r="X7" i="2"/>
  <c r="E53" i="2" s="1"/>
  <c r="C8" i="5" s="1"/>
  <c r="X5" i="2"/>
  <c r="E51" i="2" s="1"/>
  <c r="C11" i="5" l="1"/>
  <c r="F11" i="5" s="1"/>
  <c r="I56" i="2"/>
  <c r="AA24" i="5"/>
  <c r="AI24" i="5"/>
  <c r="E21" i="5"/>
  <c r="F21" i="5"/>
  <c r="F9" i="5"/>
  <c r="E9" i="5"/>
  <c r="E19" i="5"/>
  <c r="F19" i="5"/>
  <c r="F22" i="5"/>
  <c r="E22" i="5"/>
  <c r="K51" i="2"/>
  <c r="Q51" i="2" s="1"/>
  <c r="W51" i="2" s="1"/>
  <c r="Z6" i="5" s="1"/>
  <c r="C6" i="5"/>
  <c r="F13" i="5"/>
  <c r="F8" i="5"/>
  <c r="E8" i="5"/>
  <c r="E12" i="5"/>
  <c r="F12" i="5"/>
  <c r="E20" i="5"/>
  <c r="F20" i="5"/>
  <c r="E10" i="5"/>
  <c r="F10" i="5"/>
  <c r="E7" i="5"/>
  <c r="AP43" i="1"/>
  <c r="I52" i="2"/>
  <c r="K52" i="2"/>
  <c r="J7" i="5" s="1"/>
  <c r="K65" i="2"/>
  <c r="I65" i="2"/>
  <c r="I53" i="2"/>
  <c r="K53" i="2"/>
  <c r="K56" i="2"/>
  <c r="K67" i="2"/>
  <c r="I67" i="2"/>
  <c r="I54" i="2"/>
  <c r="K54" i="2"/>
  <c r="I58" i="2"/>
  <c r="K58" i="2"/>
  <c r="I57" i="2"/>
  <c r="K57" i="2"/>
  <c r="I55" i="2"/>
  <c r="K55" i="2"/>
  <c r="K66" i="2"/>
  <c r="I66" i="2"/>
  <c r="K64" i="2"/>
  <c r="I64" i="2"/>
  <c r="E63" i="2"/>
  <c r="C18" i="5" s="1"/>
  <c r="I51" i="2"/>
  <c r="AP44" i="1"/>
  <c r="AQ44" i="1" s="1"/>
  <c r="AF44" i="1"/>
  <c r="AP46" i="1"/>
  <c r="AQ46" i="1" s="1"/>
  <c r="E11" i="5" l="1"/>
  <c r="T51" i="2"/>
  <c r="S23" i="1" s="1"/>
  <c r="C24" i="5"/>
  <c r="N51" i="2"/>
  <c r="L23" i="1" s="1"/>
  <c r="Q54" i="2"/>
  <c r="R9" i="5" s="1"/>
  <c r="J9" i="5"/>
  <c r="G22" i="5"/>
  <c r="H22" i="5" s="1"/>
  <c r="Q66" i="2"/>
  <c r="R21" i="5" s="1"/>
  <c r="J21" i="5"/>
  <c r="Q65" i="2"/>
  <c r="R20" i="5" s="1"/>
  <c r="J20" i="5"/>
  <c r="G19" i="5"/>
  <c r="L7" i="5"/>
  <c r="M7" i="5"/>
  <c r="Q55" i="2"/>
  <c r="R10" i="5" s="1"/>
  <c r="J10" i="5"/>
  <c r="Q67" i="2"/>
  <c r="R22" i="5" s="1"/>
  <c r="J22" i="5"/>
  <c r="AB6" i="5"/>
  <c r="AC6" i="5" s="1"/>
  <c r="AE6" i="5" s="1"/>
  <c r="AF6" i="5" s="1"/>
  <c r="G20" i="5"/>
  <c r="E6" i="5"/>
  <c r="F6" i="5" s="1"/>
  <c r="G21" i="5"/>
  <c r="E18" i="5"/>
  <c r="F18" i="5" s="1"/>
  <c r="Q57" i="2"/>
  <c r="R12" i="5" s="1"/>
  <c r="J12" i="5"/>
  <c r="Q56" i="2"/>
  <c r="R11" i="5" s="1"/>
  <c r="J11" i="5"/>
  <c r="Q64" i="2"/>
  <c r="R19" i="5" s="1"/>
  <c r="J19" i="5"/>
  <c r="Q58" i="2"/>
  <c r="R13" i="5" s="1"/>
  <c r="J13" i="5"/>
  <c r="Q53" i="2"/>
  <c r="R8" i="5" s="1"/>
  <c r="J8" i="5"/>
  <c r="J6" i="5"/>
  <c r="R6" i="5"/>
  <c r="F7" i="5"/>
  <c r="Q52" i="2"/>
  <c r="R7" i="5" s="1"/>
  <c r="E28" i="1"/>
  <c r="G9" i="5"/>
  <c r="G8" i="5"/>
  <c r="G13" i="5"/>
  <c r="G10" i="5"/>
  <c r="G12" i="5"/>
  <c r="E25" i="1"/>
  <c r="E39" i="1"/>
  <c r="I39" i="1" s="1"/>
  <c r="E26" i="1"/>
  <c r="E23" i="1"/>
  <c r="E27" i="1"/>
  <c r="E24" i="1"/>
  <c r="E37" i="1"/>
  <c r="I37" i="1" s="1"/>
  <c r="E30" i="1"/>
  <c r="E38" i="1"/>
  <c r="I38" i="1" s="1"/>
  <c r="E36" i="1"/>
  <c r="I36" i="1" s="1"/>
  <c r="E29" i="1"/>
  <c r="AQ43" i="1"/>
  <c r="T55" i="2"/>
  <c r="S27" i="1" s="1"/>
  <c r="W56" i="2"/>
  <c r="Z11" i="5" s="1"/>
  <c r="AB51" i="2"/>
  <c r="Z51" i="2"/>
  <c r="Z23" i="1" s="1"/>
  <c r="N56" i="2"/>
  <c r="L28" i="1" s="1"/>
  <c r="N53" i="2"/>
  <c r="L25" i="1" s="1"/>
  <c r="N64" i="2"/>
  <c r="L36" i="1" s="1"/>
  <c r="P36" i="1" s="1"/>
  <c r="N58" i="2"/>
  <c r="L30" i="1" s="1"/>
  <c r="N54" i="2"/>
  <c r="L26" i="1" s="1"/>
  <c r="N66" i="2"/>
  <c r="L38" i="1" s="1"/>
  <c r="P38" i="1" s="1"/>
  <c r="N65" i="2"/>
  <c r="L37" i="1" s="1"/>
  <c r="P37" i="1" s="1"/>
  <c r="K63" i="2"/>
  <c r="I63" i="2"/>
  <c r="N55" i="2"/>
  <c r="L27" i="1" s="1"/>
  <c r="N52" i="2"/>
  <c r="L24" i="1" s="1"/>
  <c r="N57" i="2"/>
  <c r="L29" i="1" s="1"/>
  <c r="N67" i="2"/>
  <c r="L39" i="1" s="1"/>
  <c r="P39" i="1" s="1"/>
  <c r="W55" i="2" l="1"/>
  <c r="Z10" i="5" s="1"/>
  <c r="AB10" i="5" s="1"/>
  <c r="T65" i="2"/>
  <c r="S37" i="1" s="1"/>
  <c r="W37" i="1" s="1"/>
  <c r="W66" i="2"/>
  <c r="Z21" i="5" s="1"/>
  <c r="AB21" i="5" s="1"/>
  <c r="T66" i="2"/>
  <c r="S38" i="1" s="1"/>
  <c r="W38" i="1" s="1"/>
  <c r="T57" i="2"/>
  <c r="S29" i="1" s="1"/>
  <c r="W57" i="2"/>
  <c r="Z12" i="5" s="1"/>
  <c r="AB12" i="5" s="1"/>
  <c r="W67" i="2"/>
  <c r="Z22" i="5" s="1"/>
  <c r="AC22" i="5" s="1"/>
  <c r="AE22" i="5" s="1"/>
  <c r="F24" i="5"/>
  <c r="E24" i="5"/>
  <c r="T56" i="2"/>
  <c r="S28" i="1" s="1"/>
  <c r="W65" i="2"/>
  <c r="Z20" i="5" s="1"/>
  <c r="AC20" i="5" s="1"/>
  <c r="T58" i="2"/>
  <c r="S30" i="1" s="1"/>
  <c r="T52" i="2"/>
  <c r="S24" i="1" s="1"/>
  <c r="T54" i="2"/>
  <c r="S26" i="1" s="1"/>
  <c r="T67" i="2"/>
  <c r="S39" i="1" s="1"/>
  <c r="W39" i="1" s="1"/>
  <c r="W53" i="2"/>
  <c r="Z8" i="5" s="1"/>
  <c r="AB8" i="5" s="1"/>
  <c r="T53" i="2"/>
  <c r="S25" i="1" s="1"/>
  <c r="W54" i="2"/>
  <c r="Z9" i="5" s="1"/>
  <c r="AB9" i="5" s="1"/>
  <c r="W52" i="2"/>
  <c r="Z7" i="5" s="1"/>
  <c r="AB7" i="5" s="1"/>
  <c r="T13" i="5"/>
  <c r="U13" i="5"/>
  <c r="W13" i="5" s="1"/>
  <c r="X13" i="5" s="1"/>
  <c r="G18" i="5"/>
  <c r="U10" i="5"/>
  <c r="W10" i="5" s="1"/>
  <c r="X10" i="5" s="1"/>
  <c r="T10" i="5"/>
  <c r="M21" i="5"/>
  <c r="L21" i="5"/>
  <c r="T64" i="2"/>
  <c r="S36" i="1" s="1"/>
  <c r="W36" i="1" s="1"/>
  <c r="L19" i="5"/>
  <c r="M19" i="5"/>
  <c r="T21" i="5"/>
  <c r="U21" i="5"/>
  <c r="T6" i="5"/>
  <c r="U19" i="5"/>
  <c r="T19" i="5"/>
  <c r="W58" i="2"/>
  <c r="Z13" i="5" s="1"/>
  <c r="L6" i="5"/>
  <c r="L11" i="5"/>
  <c r="M11" i="5"/>
  <c r="U11" i="5"/>
  <c r="W11" i="5" s="1"/>
  <c r="X11" i="5" s="1"/>
  <c r="T11" i="5"/>
  <c r="Q63" i="2"/>
  <c r="R18" i="5" s="1"/>
  <c r="R24" i="5" s="1"/>
  <c r="J18" i="5"/>
  <c r="J24" i="5" s="1"/>
  <c r="L8" i="5"/>
  <c r="M8" i="5"/>
  <c r="M12" i="5"/>
  <c r="L12" i="5"/>
  <c r="M22" i="5"/>
  <c r="L22" i="5"/>
  <c r="AE51" i="2"/>
  <c r="AG23" i="1" s="1"/>
  <c r="AS23" i="1" s="1"/>
  <c r="AH6" i="5"/>
  <c r="U8" i="5"/>
  <c r="W8" i="5" s="1"/>
  <c r="X8" i="5" s="1"/>
  <c r="T8" i="5"/>
  <c r="T12" i="5"/>
  <c r="U12" i="5"/>
  <c r="W12" i="5" s="1"/>
  <c r="X12" i="5" s="1"/>
  <c r="T22" i="5"/>
  <c r="U22" i="5"/>
  <c r="W22" i="5" s="1"/>
  <c r="X22" i="5" s="1"/>
  <c r="M20" i="5"/>
  <c r="L20" i="5"/>
  <c r="M9" i="5"/>
  <c r="L9" i="5"/>
  <c r="AB11" i="5"/>
  <c r="AC11" i="5"/>
  <c r="AE11" i="5" s="1"/>
  <c r="AF11" i="5" s="1"/>
  <c r="W64" i="2"/>
  <c r="Z19" i="5" s="1"/>
  <c r="U7" i="5"/>
  <c r="W7" i="5" s="1"/>
  <c r="T7" i="5"/>
  <c r="L13" i="5"/>
  <c r="M13" i="5"/>
  <c r="M10" i="5"/>
  <c r="L10" i="5"/>
  <c r="U20" i="5"/>
  <c r="T20" i="5"/>
  <c r="U9" i="5"/>
  <c r="W9" i="5" s="1"/>
  <c r="X9" i="5" s="1"/>
  <c r="T9" i="5"/>
  <c r="I28" i="1"/>
  <c r="J28" i="1" s="1"/>
  <c r="J36" i="1"/>
  <c r="J38" i="1"/>
  <c r="K38" i="1" s="1"/>
  <c r="G7" i="5"/>
  <c r="H7" i="5" s="1"/>
  <c r="I27" i="1"/>
  <c r="J27" i="1" s="1"/>
  <c r="O7" i="5"/>
  <c r="G11" i="5"/>
  <c r="I25" i="1"/>
  <c r="J25" i="1" s="1"/>
  <c r="J39" i="1"/>
  <c r="K39" i="1" s="1"/>
  <c r="I29" i="1"/>
  <c r="I30" i="1"/>
  <c r="G6" i="5"/>
  <c r="I23" i="1"/>
  <c r="J37" i="1"/>
  <c r="K37" i="1" s="1"/>
  <c r="I24" i="1"/>
  <c r="J24" i="1" s="1"/>
  <c r="I26" i="1"/>
  <c r="H9" i="5"/>
  <c r="H20" i="5"/>
  <c r="H19" i="5"/>
  <c r="H13" i="5"/>
  <c r="H12" i="5"/>
  <c r="H21" i="5"/>
  <c r="H10" i="5"/>
  <c r="H8" i="5"/>
  <c r="E35" i="1"/>
  <c r="I35" i="1" s="1"/>
  <c r="Z56" i="2"/>
  <c r="Z28" i="1" s="1"/>
  <c r="AB56" i="2"/>
  <c r="AB55" i="2"/>
  <c r="Z55" i="2"/>
  <c r="Z27" i="1" s="1"/>
  <c r="AB66" i="2"/>
  <c r="Z66" i="2"/>
  <c r="Z38" i="1" s="1"/>
  <c r="AD38" i="1" s="1"/>
  <c r="N63" i="2"/>
  <c r="L35" i="1" s="1"/>
  <c r="P35" i="1" s="1"/>
  <c r="P23" i="1"/>
  <c r="Q37" i="1"/>
  <c r="R37" i="1" s="1"/>
  <c r="P26" i="1"/>
  <c r="Q26" i="1" s="1"/>
  <c r="R26" i="1" s="1"/>
  <c r="P24" i="1"/>
  <c r="P29" i="1"/>
  <c r="P30" i="1"/>
  <c r="Q30" i="1" s="1"/>
  <c r="R30" i="1" s="1"/>
  <c r="P28" i="1"/>
  <c r="P27" i="1"/>
  <c r="Q38" i="1"/>
  <c r="R38" i="1" s="1"/>
  <c r="P25" i="1"/>
  <c r="Q25" i="1" s="1"/>
  <c r="R25" i="1" s="1"/>
  <c r="AC10" i="5" l="1"/>
  <c r="AE10" i="5" s="1"/>
  <c r="AF10" i="5" s="1"/>
  <c r="AB57" i="2"/>
  <c r="AE57" i="2" s="1"/>
  <c r="AG29" i="1" s="1"/>
  <c r="AC21" i="5"/>
  <c r="AE21" i="5" s="1"/>
  <c r="AF21" i="5" s="1"/>
  <c r="Z57" i="2"/>
  <c r="Z29" i="1" s="1"/>
  <c r="Z67" i="2"/>
  <c r="Z39" i="1" s="1"/>
  <c r="AD39" i="1" s="1"/>
  <c r="AB67" i="2"/>
  <c r="AE67" i="2" s="1"/>
  <c r="AG39" i="1" s="1"/>
  <c r="AK39" i="1" s="1"/>
  <c r="AL39" i="1" s="1"/>
  <c r="AC12" i="5"/>
  <c r="AE12" i="5" s="1"/>
  <c r="AF12" i="5" s="1"/>
  <c r="AB22" i="5"/>
  <c r="AB20" i="5"/>
  <c r="AB65" i="2"/>
  <c r="AE65" i="2" s="1"/>
  <c r="AG37" i="1" s="1"/>
  <c r="AK37" i="1" s="1"/>
  <c r="AL37" i="1" s="1"/>
  <c r="Z65" i="2"/>
  <c r="Z37" i="1" s="1"/>
  <c r="AD37" i="1" s="1"/>
  <c r="T63" i="2"/>
  <c r="S35" i="1" s="1"/>
  <c r="W35" i="1" s="1"/>
  <c r="X35" i="1" s="1"/>
  <c r="Y35" i="1" s="1"/>
  <c r="G24" i="5"/>
  <c r="AC9" i="5"/>
  <c r="AE9" i="5" s="1"/>
  <c r="AF9" i="5" s="1"/>
  <c r="AB52" i="2"/>
  <c r="AH7" i="5" s="1"/>
  <c r="AK7" i="5" s="1"/>
  <c r="AC7" i="5"/>
  <c r="AE7" i="5" s="1"/>
  <c r="Z58" i="2"/>
  <c r="Z30" i="1" s="1"/>
  <c r="Z54" i="2"/>
  <c r="Z26" i="1" s="1"/>
  <c r="AB54" i="2"/>
  <c r="AE54" i="2" s="1"/>
  <c r="AG26" i="1" s="1"/>
  <c r="Z52" i="2"/>
  <c r="Z24" i="1" s="1"/>
  <c r="AU23" i="1"/>
  <c r="W63" i="2"/>
  <c r="Z18" i="5" s="1"/>
  <c r="AT23" i="1"/>
  <c r="Z53" i="2"/>
  <c r="Z25" i="1" s="1"/>
  <c r="AB53" i="2"/>
  <c r="AH8" i="5" s="1"/>
  <c r="AC8" i="5"/>
  <c r="AE8" i="5" s="1"/>
  <c r="AF8" i="5" s="1"/>
  <c r="AB58" i="2"/>
  <c r="AE58" i="2" s="1"/>
  <c r="AG30" i="1" s="1"/>
  <c r="AE66" i="2"/>
  <c r="AG38" i="1" s="1"/>
  <c r="AK38" i="1" s="1"/>
  <c r="AL38" i="1" s="1"/>
  <c r="AH21" i="5"/>
  <c r="O22" i="5"/>
  <c r="O21" i="5"/>
  <c r="P21" i="5" s="1"/>
  <c r="AC19" i="5"/>
  <c r="AB19" i="5"/>
  <c r="AE20" i="5"/>
  <c r="AF20" i="5" s="1"/>
  <c r="O13" i="5"/>
  <c r="O11" i="5"/>
  <c r="P11" i="5" s="1"/>
  <c r="W21" i="5"/>
  <c r="X21" i="5" s="1"/>
  <c r="L18" i="5"/>
  <c r="L24" i="5" s="1"/>
  <c r="M18" i="5"/>
  <c r="O9" i="5"/>
  <c r="O8" i="5"/>
  <c r="U18" i="5"/>
  <c r="T18" i="5"/>
  <c r="T24" i="5" s="1"/>
  <c r="O12" i="5"/>
  <c r="Z64" i="2"/>
  <c r="Z36" i="1" s="1"/>
  <c r="AD36" i="1" s="1"/>
  <c r="AE55" i="2"/>
  <c r="AG27" i="1" s="1"/>
  <c r="AS27" i="1" s="1"/>
  <c r="AH10" i="5"/>
  <c r="AB64" i="2"/>
  <c r="AJ6" i="5"/>
  <c r="AK6" i="5" s="1"/>
  <c r="M6" i="5"/>
  <c r="O19" i="5"/>
  <c r="P19" i="5" s="1"/>
  <c r="O10" i="5"/>
  <c r="AE56" i="2"/>
  <c r="AG28" i="1" s="1"/>
  <c r="AT28" i="1" s="1"/>
  <c r="AH11" i="5"/>
  <c r="W20" i="5"/>
  <c r="X20" i="5" s="1"/>
  <c r="O20" i="5"/>
  <c r="P20" i="5" s="1"/>
  <c r="W19" i="5"/>
  <c r="X19" i="5" s="1"/>
  <c r="AC13" i="5"/>
  <c r="AB13" i="5"/>
  <c r="U6" i="5"/>
  <c r="X7" i="5"/>
  <c r="P7" i="5"/>
  <c r="H11" i="5"/>
  <c r="K25" i="1"/>
  <c r="K27" i="1"/>
  <c r="K24" i="1"/>
  <c r="J30" i="1"/>
  <c r="J23" i="1"/>
  <c r="H6" i="5"/>
  <c r="J29" i="1"/>
  <c r="J26" i="1"/>
  <c r="J35" i="1"/>
  <c r="K35" i="1" s="1"/>
  <c r="H18" i="5"/>
  <c r="Q35" i="1"/>
  <c r="R35" i="1" s="1"/>
  <c r="W27" i="1"/>
  <c r="X27" i="1" s="1"/>
  <c r="Y27" i="1" s="1"/>
  <c r="W28" i="1"/>
  <c r="Q39" i="1"/>
  <c r="K28" i="1"/>
  <c r="W25" i="1"/>
  <c r="W30" i="1"/>
  <c r="X30" i="1" s="1"/>
  <c r="Y30" i="1" s="1"/>
  <c r="Q24" i="1"/>
  <c r="R24" i="1" s="1"/>
  <c r="Q29" i="1"/>
  <c r="R29" i="1" s="1"/>
  <c r="W29" i="1"/>
  <c r="K36" i="1"/>
  <c r="Q36" i="1"/>
  <c r="R36" i="1" s="1"/>
  <c r="Q28" i="1"/>
  <c r="R28" i="1" s="1"/>
  <c r="W26" i="1"/>
  <c r="X26" i="1" s="1"/>
  <c r="Y26" i="1" s="1"/>
  <c r="X37" i="1"/>
  <c r="Y37" i="1" s="1"/>
  <c r="Q27" i="1"/>
  <c r="R27" i="1" s="1"/>
  <c r="W24" i="1"/>
  <c r="X24" i="1" s="1"/>
  <c r="Y24" i="1" s="1"/>
  <c r="X39" i="1"/>
  <c r="Y39" i="1" s="1"/>
  <c r="W23" i="1"/>
  <c r="Q23" i="1"/>
  <c r="R23" i="1" s="1"/>
  <c r="AU29" i="1" l="1"/>
  <c r="AH12" i="5"/>
  <c r="AJ12" i="5" s="1"/>
  <c r="AH22" i="5"/>
  <c r="AJ22" i="5" s="1"/>
  <c r="AH20" i="5"/>
  <c r="AK20" i="5" s="1"/>
  <c r="U24" i="5"/>
  <c r="Z63" i="2"/>
  <c r="Z35" i="1" s="1"/>
  <c r="AD35" i="1" s="1"/>
  <c r="AE35" i="1" s="1"/>
  <c r="AF35" i="1" s="1"/>
  <c r="AE52" i="2"/>
  <c r="AG24" i="1" s="1"/>
  <c r="AU24" i="1" s="1"/>
  <c r="AH9" i="5"/>
  <c r="AJ9" i="5" s="1"/>
  <c r="AM6" i="5"/>
  <c r="AN6" i="5" s="1"/>
  <c r="M24" i="5"/>
  <c r="AS26" i="1"/>
  <c r="AF7" i="5"/>
  <c r="H24" i="5"/>
  <c r="D32" i="5" s="1"/>
  <c r="AC18" i="5"/>
  <c r="AC24" i="5" s="1"/>
  <c r="Z24" i="5"/>
  <c r="AH13" i="5"/>
  <c r="AJ13" i="5" s="1"/>
  <c r="AB63" i="2"/>
  <c r="AE63" i="2" s="1"/>
  <c r="AG35" i="1" s="1"/>
  <c r="AK35" i="1" s="1"/>
  <c r="AL35" i="1" s="1"/>
  <c r="AP7" i="5"/>
  <c r="AJ7" i="5"/>
  <c r="AT27" i="1"/>
  <c r="AV23" i="1"/>
  <c r="AT30" i="1"/>
  <c r="AB18" i="5"/>
  <c r="AB24" i="5" s="1"/>
  <c r="AE53" i="2"/>
  <c r="AG25" i="1" s="1"/>
  <c r="AS25" i="1" s="1"/>
  <c r="AU27" i="1"/>
  <c r="AU30" i="1"/>
  <c r="O6" i="5"/>
  <c r="AP6" i="5"/>
  <c r="AJ8" i="5"/>
  <c r="AK8" i="5"/>
  <c r="AU26" i="1"/>
  <c r="W6" i="5"/>
  <c r="X6" i="5" s="1"/>
  <c r="AK11" i="5"/>
  <c r="AJ11" i="5"/>
  <c r="W18" i="5"/>
  <c r="AE19" i="5"/>
  <c r="AF19" i="5" s="1"/>
  <c r="AS29" i="1"/>
  <c r="AT29" i="1"/>
  <c r="AU28" i="1"/>
  <c r="AK22" i="5"/>
  <c r="P8" i="5"/>
  <c r="AT26" i="1"/>
  <c r="AK21" i="5"/>
  <c r="AJ21" i="5"/>
  <c r="AE64" i="2"/>
  <c r="AG36" i="1" s="1"/>
  <c r="AK36" i="1" s="1"/>
  <c r="AL36" i="1" s="1"/>
  <c r="AH19" i="5"/>
  <c r="P12" i="5"/>
  <c r="AS30" i="1"/>
  <c r="AS28" i="1"/>
  <c r="AK10" i="5"/>
  <c r="AJ10" i="5"/>
  <c r="P9" i="5"/>
  <c r="P13" i="5"/>
  <c r="AE13" i="5"/>
  <c r="O18" i="5"/>
  <c r="P22" i="5"/>
  <c r="P10" i="5"/>
  <c r="AM7" i="5"/>
  <c r="K30" i="1"/>
  <c r="K23" i="1"/>
  <c r="K29" i="1"/>
  <c r="K26" i="1"/>
  <c r="J54" i="1"/>
  <c r="I54" i="1"/>
  <c r="P54" i="1"/>
  <c r="AE36" i="1"/>
  <c r="AF36" i="1" s="1"/>
  <c r="AD28" i="1"/>
  <c r="X38" i="1"/>
  <c r="Y38" i="1" s="1"/>
  <c r="X25" i="1"/>
  <c r="X28" i="1"/>
  <c r="Y28" i="1" s="1"/>
  <c r="X36" i="1"/>
  <c r="Y36" i="1" s="1"/>
  <c r="AD26" i="1"/>
  <c r="AD30" i="1"/>
  <c r="AD29" i="1"/>
  <c r="AD25" i="1"/>
  <c r="AE25" i="1" s="1"/>
  <c r="AF25" i="1" s="1"/>
  <c r="AE37" i="1"/>
  <c r="AF37" i="1" s="1"/>
  <c r="AD24" i="1"/>
  <c r="R39" i="1"/>
  <c r="R54" i="1" s="1"/>
  <c r="P109" i="1" s="1"/>
  <c r="AE39" i="1"/>
  <c r="AF39" i="1" s="1"/>
  <c r="X29" i="1"/>
  <c r="AD27" i="1"/>
  <c r="AD23" i="1"/>
  <c r="Q54" i="1"/>
  <c r="X23" i="1"/>
  <c r="W54" i="1"/>
  <c r="AK9" i="5" l="1"/>
  <c r="AM9" i="5" s="1"/>
  <c r="AJ20" i="5"/>
  <c r="AK12" i="5"/>
  <c r="AP12" i="5" s="1"/>
  <c r="AS24" i="1"/>
  <c r="AS33" i="1" s="1"/>
  <c r="E19" i="8" s="1"/>
  <c r="AT24" i="1"/>
  <c r="AH18" i="5"/>
  <c r="AH24" i="5" s="1"/>
  <c r="AK13" i="5"/>
  <c r="AM13" i="5" s="1"/>
  <c r="AN13" i="5" s="1"/>
  <c r="AE18" i="5"/>
  <c r="AF18" i="5" s="1"/>
  <c r="X18" i="5"/>
  <c r="X24" i="5" s="1"/>
  <c r="H32" i="5" s="1"/>
  <c r="W24" i="5"/>
  <c r="P18" i="5"/>
  <c r="O24" i="5"/>
  <c r="AV27" i="1"/>
  <c r="AV26" i="1"/>
  <c r="AV30" i="1"/>
  <c r="AT25" i="1"/>
  <c r="AU25" i="1"/>
  <c r="AU33" i="1" s="1"/>
  <c r="E18" i="8" s="1"/>
  <c r="AV28" i="1"/>
  <c r="AM12" i="5"/>
  <c r="AO35" i="1"/>
  <c r="AK19" i="5"/>
  <c r="AJ19" i="5"/>
  <c r="AM22" i="5"/>
  <c r="AP22" i="5"/>
  <c r="AM10" i="5"/>
  <c r="AP10" i="5"/>
  <c r="AM20" i="5"/>
  <c r="AP20" i="5"/>
  <c r="P6" i="5"/>
  <c r="AR6" i="5"/>
  <c r="AS6" i="5" s="1"/>
  <c r="AF13" i="5"/>
  <c r="AV29" i="1"/>
  <c r="AM11" i="5"/>
  <c r="AP11" i="5"/>
  <c r="AM8" i="5"/>
  <c r="AP8" i="5"/>
  <c r="AM21" i="5"/>
  <c r="AP21" i="5"/>
  <c r="AN7" i="5"/>
  <c r="AR7" i="5"/>
  <c r="K54" i="1"/>
  <c r="I109" i="1" s="1"/>
  <c r="P96" i="1"/>
  <c r="AE24" i="1"/>
  <c r="AK24" i="1"/>
  <c r="AK30" i="1"/>
  <c r="Y29" i="1"/>
  <c r="AE28" i="1"/>
  <c r="AK25" i="1"/>
  <c r="AK26" i="1"/>
  <c r="AE26" i="1"/>
  <c r="AF26" i="1" s="1"/>
  <c r="AK28" i="1"/>
  <c r="AK29" i="1"/>
  <c r="Y25" i="1"/>
  <c r="AE27" i="1"/>
  <c r="AE29" i="1"/>
  <c r="AK27" i="1"/>
  <c r="AE30" i="1"/>
  <c r="AE38" i="1"/>
  <c r="AF38" i="1" s="1"/>
  <c r="AD54" i="1"/>
  <c r="AE23" i="1"/>
  <c r="AK23" i="1"/>
  <c r="Y23" i="1"/>
  <c r="X54" i="1"/>
  <c r="AP9" i="5" l="1"/>
  <c r="AK18" i="5"/>
  <c r="AT33" i="1"/>
  <c r="E17" i="8" s="1"/>
  <c r="AV24" i="1"/>
  <c r="AJ18" i="5"/>
  <c r="AJ24" i="5" s="1"/>
  <c r="I96" i="1"/>
  <c r="AO23" i="1"/>
  <c r="AL23" i="1"/>
  <c r="AL30" i="1"/>
  <c r="AM30" i="1" s="1"/>
  <c r="AO29" i="1"/>
  <c r="AL29" i="1"/>
  <c r="AM29" i="1" s="1"/>
  <c r="AO24" i="1"/>
  <c r="AL24" i="1"/>
  <c r="AM24" i="1" s="1"/>
  <c r="AO28" i="1"/>
  <c r="AL28" i="1"/>
  <c r="AM28" i="1" s="1"/>
  <c r="AO26" i="1"/>
  <c r="AL26" i="1"/>
  <c r="AP26" i="1" s="1"/>
  <c r="AL27" i="1"/>
  <c r="AM27" i="1" s="1"/>
  <c r="AO25" i="1"/>
  <c r="AL25" i="1"/>
  <c r="AP25" i="1" s="1"/>
  <c r="AK24" i="5"/>
  <c r="P110" i="1"/>
  <c r="P111" i="1" s="1"/>
  <c r="F30" i="5"/>
  <c r="AR13" i="5"/>
  <c r="AP13" i="5"/>
  <c r="AE24" i="5"/>
  <c r="AF24" i="5"/>
  <c r="K32" i="5" s="1"/>
  <c r="P24" i="5"/>
  <c r="F32" i="5" s="1"/>
  <c r="AV25" i="1"/>
  <c r="AN22" i="5"/>
  <c r="AR22" i="5"/>
  <c r="AS22" i="5" s="1"/>
  <c r="AN9" i="5"/>
  <c r="AR9" i="5"/>
  <c r="AS9" i="5" s="1"/>
  <c r="AN11" i="5"/>
  <c r="AR11" i="5"/>
  <c r="AS11" i="5" s="1"/>
  <c r="AN21" i="5"/>
  <c r="AR21" i="5"/>
  <c r="AS21" i="5" s="1"/>
  <c r="AN10" i="5"/>
  <c r="AR10" i="5"/>
  <c r="AS10" i="5" s="1"/>
  <c r="AN20" i="5"/>
  <c r="AR20" i="5"/>
  <c r="AM35" i="1"/>
  <c r="AM18" i="5"/>
  <c r="AP18" i="5"/>
  <c r="AN12" i="5"/>
  <c r="AR12" i="5"/>
  <c r="AS12" i="5" s="1"/>
  <c r="AM19" i="5"/>
  <c r="AP19" i="5"/>
  <c r="AN8" i="5"/>
  <c r="AR8" i="5"/>
  <c r="AS7" i="5"/>
  <c r="AO27" i="1"/>
  <c r="AO30" i="1"/>
  <c r="AF30" i="1"/>
  <c r="AF29" i="1"/>
  <c r="AF24" i="1"/>
  <c r="AO36" i="1"/>
  <c r="Y54" i="1"/>
  <c r="W109" i="1" s="1"/>
  <c r="AM39" i="1"/>
  <c r="AP39" i="1"/>
  <c r="AF28" i="1"/>
  <c r="AO39" i="1"/>
  <c r="AO37" i="1"/>
  <c r="AP37" i="1"/>
  <c r="AP38" i="1"/>
  <c r="AF27" i="1"/>
  <c r="AO38" i="1"/>
  <c r="AK54" i="1"/>
  <c r="AO54" i="1" s="1"/>
  <c r="AF23" i="1"/>
  <c r="AE54" i="1"/>
  <c r="AP30" i="1" l="1"/>
  <c r="AQ30" i="1" s="1"/>
  <c r="AV33" i="1"/>
  <c r="AP27" i="1"/>
  <c r="AQ27" i="1" s="1"/>
  <c r="F31" i="5"/>
  <c r="I110" i="1"/>
  <c r="I111" i="1" s="1"/>
  <c r="D30" i="5"/>
  <c r="E20" i="8"/>
  <c r="AS13" i="5"/>
  <c r="AR18" i="5"/>
  <c r="AS18" i="5" s="1"/>
  <c r="AM24" i="5"/>
  <c r="AP24" i="5"/>
  <c r="AS20" i="5"/>
  <c r="AN18" i="5"/>
  <c r="AP35" i="1"/>
  <c r="AQ35" i="1" s="1"/>
  <c r="AN19" i="5"/>
  <c r="AR19" i="5"/>
  <c r="AS19" i="5" s="1"/>
  <c r="AS8" i="5"/>
  <c r="AQ25" i="1"/>
  <c r="AQ26" i="1"/>
  <c r="AQ37" i="1"/>
  <c r="AQ39" i="1"/>
  <c r="AQ38" i="1"/>
  <c r="AP24" i="1"/>
  <c r="AM25" i="1"/>
  <c r="AP28" i="1"/>
  <c r="W96" i="1"/>
  <c r="AF54" i="1"/>
  <c r="AD109" i="1" s="1"/>
  <c r="AM38" i="1"/>
  <c r="AL54" i="1"/>
  <c r="AP54" i="1" s="1"/>
  <c r="E24" i="8" s="1"/>
  <c r="AM36" i="1"/>
  <c r="AP36" i="1"/>
  <c r="AM37" i="1"/>
  <c r="AM26" i="1"/>
  <c r="AP29" i="1"/>
  <c r="AP23" i="1"/>
  <c r="AM23" i="1"/>
  <c r="D31" i="5" l="1"/>
  <c r="AD110" i="1"/>
  <c r="K30" i="5"/>
  <c r="AN24" i="5"/>
  <c r="M32" i="5" s="1"/>
  <c r="O32" i="5" s="1"/>
  <c r="F39" i="5" s="1"/>
  <c r="AR24" i="5"/>
  <c r="AS24" i="5"/>
  <c r="D39" i="5" s="1"/>
  <c r="AQ28" i="1"/>
  <c r="AQ23" i="1"/>
  <c r="AQ29" i="1"/>
  <c r="AQ24" i="1"/>
  <c r="AQ36" i="1"/>
  <c r="AM54" i="1"/>
  <c r="AK109" i="1" s="1"/>
  <c r="AD96" i="1"/>
  <c r="AK96" i="1" l="1"/>
  <c r="AP96" i="1" s="1"/>
  <c r="E58" i="8" s="1"/>
  <c r="M30" i="5"/>
  <c r="AD111" i="1"/>
  <c r="H39" i="5"/>
  <c r="D41" i="5"/>
  <c r="K31" i="5"/>
  <c r="AQ54" i="1"/>
  <c r="AK110" i="1" l="1"/>
  <c r="M31" i="5" s="1"/>
  <c r="AK111" i="1" l="1"/>
  <c r="W110" i="1" l="1"/>
  <c r="AP110" i="1" s="1"/>
  <c r="E60" i="8" s="1"/>
  <c r="H30" i="5"/>
  <c r="AP109" i="1"/>
  <c r="E59" i="8" s="1"/>
  <c r="W111" i="1" l="1"/>
  <c r="AP111" i="1" s="1"/>
  <c r="E61" i="8" s="1"/>
  <c r="H31" i="5"/>
  <c r="O31" i="5" s="1"/>
  <c r="F40" i="5" s="1"/>
  <c r="O30" i="5"/>
  <c r="H40" i="5" l="1"/>
  <c r="H41" i="5" s="1"/>
  <c r="F41" i="5"/>
</calcChain>
</file>

<file path=xl/comments1.xml><?xml version="1.0" encoding="utf-8"?>
<comments xmlns="http://schemas.openxmlformats.org/spreadsheetml/2006/main">
  <authors>
    <author>Justyna</author>
  </authors>
  <commentList>
    <comment ref="D23" authorId="0">
      <text>
        <r>
          <rPr>
            <b/>
            <sz val="9"/>
            <color indexed="81"/>
            <rFont val="Tahoma"/>
            <family val="2"/>
          </rPr>
          <t>Justyna:</t>
        </r>
        <r>
          <rPr>
            <sz val="9"/>
            <color indexed="81"/>
            <rFont val="Tahoma"/>
            <family val="2"/>
          </rPr>
          <t xml:space="preserve">
FT = Full-Time Fringe
PT = Part-Time Fringe</t>
        </r>
      </text>
    </comment>
    <comment ref="D24" authorId="0">
      <text>
        <r>
          <rPr>
            <b/>
            <sz val="9"/>
            <color indexed="81"/>
            <rFont val="Tahoma"/>
            <family val="2"/>
          </rPr>
          <t>Justyna:</t>
        </r>
        <r>
          <rPr>
            <sz val="9"/>
            <color indexed="81"/>
            <rFont val="Tahoma"/>
            <family val="2"/>
          </rPr>
          <t xml:space="preserve">
FT = Full-Time Fringe
PT = Part-Time Fringe</t>
        </r>
      </text>
    </comment>
    <comment ref="D25" authorId="0">
      <text>
        <r>
          <rPr>
            <b/>
            <sz val="9"/>
            <color indexed="81"/>
            <rFont val="Tahoma"/>
            <family val="2"/>
          </rPr>
          <t>Justyna:</t>
        </r>
        <r>
          <rPr>
            <sz val="9"/>
            <color indexed="81"/>
            <rFont val="Tahoma"/>
            <family val="2"/>
          </rPr>
          <t xml:space="preserve">
FT = Full-Time Fringe
PT = Part-Time Fringe</t>
        </r>
      </text>
    </comment>
    <comment ref="D26" authorId="0">
      <text>
        <r>
          <rPr>
            <b/>
            <sz val="9"/>
            <color indexed="81"/>
            <rFont val="Tahoma"/>
            <family val="2"/>
          </rPr>
          <t>Justyna:</t>
        </r>
        <r>
          <rPr>
            <sz val="9"/>
            <color indexed="81"/>
            <rFont val="Tahoma"/>
            <family val="2"/>
          </rPr>
          <t xml:space="preserve">
FT = Full-Time Fringe
PT = Part-Time Fringe</t>
        </r>
      </text>
    </comment>
    <comment ref="D27" authorId="0">
      <text>
        <r>
          <rPr>
            <b/>
            <sz val="9"/>
            <color indexed="81"/>
            <rFont val="Tahoma"/>
            <family val="2"/>
          </rPr>
          <t>Justyna:</t>
        </r>
        <r>
          <rPr>
            <sz val="9"/>
            <color indexed="81"/>
            <rFont val="Tahoma"/>
            <family val="2"/>
          </rPr>
          <t xml:space="preserve">
FT = Full-Time Fringe
PT = Part-Time Fringe</t>
        </r>
      </text>
    </comment>
    <comment ref="D28" authorId="0">
      <text>
        <r>
          <rPr>
            <b/>
            <sz val="9"/>
            <color indexed="81"/>
            <rFont val="Tahoma"/>
            <family val="2"/>
          </rPr>
          <t>Justyna:</t>
        </r>
        <r>
          <rPr>
            <sz val="9"/>
            <color indexed="81"/>
            <rFont val="Tahoma"/>
            <family val="2"/>
          </rPr>
          <t xml:space="preserve">
FT = Full-Time Fringe
PT = Part-Time Fringe</t>
        </r>
      </text>
    </comment>
    <comment ref="D29" authorId="0">
      <text>
        <r>
          <rPr>
            <b/>
            <sz val="9"/>
            <color indexed="81"/>
            <rFont val="Tahoma"/>
            <family val="2"/>
          </rPr>
          <t>Justyna:</t>
        </r>
        <r>
          <rPr>
            <sz val="9"/>
            <color indexed="81"/>
            <rFont val="Tahoma"/>
            <family val="2"/>
          </rPr>
          <t xml:space="preserve">
FT = Full-Time Fringe
PT = Part-Time Fringe</t>
        </r>
      </text>
    </comment>
    <comment ref="D30" authorId="0">
      <text>
        <r>
          <rPr>
            <b/>
            <sz val="9"/>
            <color indexed="81"/>
            <rFont val="Tahoma"/>
            <family val="2"/>
          </rPr>
          <t>Justyna:</t>
        </r>
        <r>
          <rPr>
            <sz val="9"/>
            <color indexed="81"/>
            <rFont val="Tahoma"/>
            <family val="2"/>
          </rPr>
          <t xml:space="preserve">
FT = Full-Time Fringe
PT = Part-Time Fringe</t>
        </r>
      </text>
    </comment>
    <comment ref="D31" authorId="0">
      <text>
        <r>
          <rPr>
            <b/>
            <sz val="9"/>
            <color indexed="81"/>
            <rFont val="Tahoma"/>
            <family val="2"/>
          </rPr>
          <t>Justyna:</t>
        </r>
        <r>
          <rPr>
            <sz val="9"/>
            <color indexed="81"/>
            <rFont val="Tahoma"/>
            <family val="2"/>
          </rPr>
          <t xml:space="preserve">
FT = Full-Time Fringe
PT = Part-Time Fringe</t>
        </r>
      </text>
    </comment>
    <comment ref="D32" authorId="0">
      <text>
        <r>
          <rPr>
            <b/>
            <sz val="9"/>
            <color indexed="81"/>
            <rFont val="Tahoma"/>
            <family val="2"/>
          </rPr>
          <t>Justyna:</t>
        </r>
        <r>
          <rPr>
            <sz val="9"/>
            <color indexed="81"/>
            <rFont val="Tahoma"/>
            <family val="2"/>
          </rPr>
          <t xml:space="preserve">
FT = Full-Time Fringe
PT = Part-Time Fringe</t>
        </r>
      </text>
    </comment>
    <comment ref="D35" authorId="0">
      <text>
        <r>
          <rPr>
            <b/>
            <sz val="9"/>
            <color indexed="81"/>
            <rFont val="Tahoma"/>
            <family val="2"/>
          </rPr>
          <t>Justyna:</t>
        </r>
        <r>
          <rPr>
            <sz val="9"/>
            <color indexed="81"/>
            <rFont val="Tahoma"/>
            <family val="2"/>
          </rPr>
          <t xml:space="preserve">
FT = Full-Time Fringe
PT = Part-Time Fringe</t>
        </r>
      </text>
    </comment>
    <comment ref="D36" authorId="0">
      <text>
        <r>
          <rPr>
            <b/>
            <sz val="9"/>
            <color indexed="81"/>
            <rFont val="Tahoma"/>
            <family val="2"/>
          </rPr>
          <t>Justyna:</t>
        </r>
        <r>
          <rPr>
            <sz val="9"/>
            <color indexed="81"/>
            <rFont val="Tahoma"/>
            <family val="2"/>
          </rPr>
          <t xml:space="preserve">
FT = Full-Time Fringe
PT = Part-Time Fringe</t>
        </r>
      </text>
    </comment>
    <comment ref="D37" authorId="0">
      <text>
        <r>
          <rPr>
            <b/>
            <sz val="9"/>
            <color indexed="81"/>
            <rFont val="Tahoma"/>
            <family val="2"/>
          </rPr>
          <t>Justyna:</t>
        </r>
        <r>
          <rPr>
            <sz val="9"/>
            <color indexed="81"/>
            <rFont val="Tahoma"/>
            <family val="2"/>
          </rPr>
          <t xml:space="preserve">
FT = Full-Time Fringe
PT = Part-Time Fringe</t>
        </r>
      </text>
    </comment>
    <comment ref="D38" authorId="0">
      <text>
        <r>
          <rPr>
            <b/>
            <sz val="9"/>
            <color indexed="81"/>
            <rFont val="Tahoma"/>
            <family val="2"/>
          </rPr>
          <t>Justyna:</t>
        </r>
        <r>
          <rPr>
            <sz val="9"/>
            <color indexed="81"/>
            <rFont val="Tahoma"/>
            <family val="2"/>
          </rPr>
          <t xml:space="preserve">
FT = Full-Time Fringe
PT = Part-Time Fringe</t>
        </r>
      </text>
    </comment>
    <comment ref="D39" authorId="0">
      <text>
        <r>
          <rPr>
            <b/>
            <sz val="9"/>
            <color indexed="81"/>
            <rFont val="Tahoma"/>
            <family val="2"/>
          </rPr>
          <t>Justyna:</t>
        </r>
        <r>
          <rPr>
            <sz val="9"/>
            <color indexed="81"/>
            <rFont val="Tahoma"/>
            <family val="2"/>
          </rPr>
          <t xml:space="preserve">
FT = Full-Time Fringe
PT = Part-Time Fringe</t>
        </r>
      </text>
    </comment>
    <comment ref="D40" authorId="0">
      <text>
        <r>
          <rPr>
            <b/>
            <sz val="9"/>
            <color indexed="81"/>
            <rFont val="Tahoma"/>
            <family val="2"/>
          </rPr>
          <t>Justyna:</t>
        </r>
        <r>
          <rPr>
            <sz val="9"/>
            <color indexed="81"/>
            <rFont val="Tahoma"/>
            <family val="2"/>
          </rPr>
          <t xml:space="preserve">
FT = Full-Time Fringe
PT = Part-Time Fringe</t>
        </r>
      </text>
    </comment>
    <comment ref="D43" authorId="0">
      <text>
        <r>
          <rPr>
            <b/>
            <sz val="9"/>
            <color indexed="81"/>
            <rFont val="Tahoma"/>
            <family val="2"/>
          </rPr>
          <t>Justyna:</t>
        </r>
        <r>
          <rPr>
            <sz val="9"/>
            <color indexed="81"/>
            <rFont val="Tahoma"/>
            <family val="2"/>
          </rPr>
          <t xml:space="preserve">
FT = Full-Time Fringe
PT = Part-Time Fringe</t>
        </r>
      </text>
    </comment>
    <comment ref="D44" authorId="0">
      <text>
        <r>
          <rPr>
            <b/>
            <sz val="9"/>
            <color indexed="81"/>
            <rFont val="Tahoma"/>
            <family val="2"/>
          </rPr>
          <t>Justyna:</t>
        </r>
        <r>
          <rPr>
            <sz val="9"/>
            <color indexed="81"/>
            <rFont val="Tahoma"/>
            <family val="2"/>
          </rPr>
          <t xml:space="preserve">
FT = Full-Time Fringe
PT = Part-Time Fringe</t>
        </r>
      </text>
    </comment>
    <comment ref="D45" authorId="0">
      <text>
        <r>
          <rPr>
            <b/>
            <sz val="9"/>
            <color indexed="81"/>
            <rFont val="Tahoma"/>
            <family val="2"/>
          </rPr>
          <t>Justyna:</t>
        </r>
        <r>
          <rPr>
            <sz val="9"/>
            <color indexed="81"/>
            <rFont val="Tahoma"/>
            <family val="2"/>
          </rPr>
          <t xml:space="preserve">
FT = Full-Time Fringe
PT = Part-Time Fringe</t>
        </r>
      </text>
    </comment>
    <comment ref="D46" authorId="0">
      <text>
        <r>
          <rPr>
            <b/>
            <sz val="9"/>
            <color indexed="81"/>
            <rFont val="Tahoma"/>
            <family val="2"/>
          </rPr>
          <t>Justyna:</t>
        </r>
        <r>
          <rPr>
            <sz val="9"/>
            <color indexed="81"/>
            <rFont val="Tahoma"/>
            <family val="2"/>
          </rPr>
          <t xml:space="preserve">
FT = Full-Time Fringe
PT = Part-Time Fringe</t>
        </r>
      </text>
    </comment>
    <comment ref="D48" authorId="0">
      <text>
        <r>
          <rPr>
            <b/>
            <sz val="9"/>
            <color indexed="81"/>
            <rFont val="Tahoma"/>
            <family val="2"/>
          </rPr>
          <t>Justyna:</t>
        </r>
        <r>
          <rPr>
            <sz val="9"/>
            <color indexed="81"/>
            <rFont val="Tahoma"/>
            <family val="2"/>
          </rPr>
          <t xml:space="preserve">
FT = Full-Time Fringe
PT = Part-Time Fringe</t>
        </r>
      </text>
    </comment>
    <comment ref="D49" authorId="0">
      <text>
        <r>
          <rPr>
            <b/>
            <sz val="9"/>
            <color indexed="81"/>
            <rFont val="Tahoma"/>
            <family val="2"/>
          </rPr>
          <t>Justyna:</t>
        </r>
        <r>
          <rPr>
            <sz val="9"/>
            <color indexed="81"/>
            <rFont val="Tahoma"/>
            <family val="2"/>
          </rPr>
          <t xml:space="preserve">
FT = Full-Time Fringe
PT = Part-Time Fringe</t>
        </r>
      </text>
    </comment>
    <comment ref="D50" authorId="0">
      <text>
        <r>
          <rPr>
            <b/>
            <sz val="9"/>
            <color indexed="81"/>
            <rFont val="Tahoma"/>
            <family val="2"/>
          </rPr>
          <t>Justyna:</t>
        </r>
        <r>
          <rPr>
            <sz val="9"/>
            <color indexed="81"/>
            <rFont val="Tahoma"/>
            <family val="2"/>
          </rPr>
          <t xml:space="preserve">
FT = Full-Time Fringe
PT = Part-Time Fringe</t>
        </r>
      </text>
    </comment>
    <comment ref="D51" authorId="0">
      <text>
        <r>
          <rPr>
            <b/>
            <sz val="9"/>
            <color indexed="81"/>
            <rFont val="Tahoma"/>
            <family val="2"/>
          </rPr>
          <t>Justyna:</t>
        </r>
        <r>
          <rPr>
            <sz val="9"/>
            <color indexed="81"/>
            <rFont val="Tahoma"/>
            <family val="2"/>
          </rPr>
          <t xml:space="preserve">
FT = Full-Time Fringe
PT = Part-Time Fringe</t>
        </r>
      </text>
    </comment>
    <comment ref="D52" authorId="0">
      <text>
        <r>
          <rPr>
            <b/>
            <sz val="9"/>
            <color indexed="81"/>
            <rFont val="Tahoma"/>
            <family val="2"/>
          </rPr>
          <t>Justyna:</t>
        </r>
        <r>
          <rPr>
            <sz val="9"/>
            <color indexed="81"/>
            <rFont val="Tahoma"/>
            <family val="2"/>
          </rPr>
          <t xml:space="preserve">
FT = Full-Time Fringe
PT = Part-Time Fringe</t>
        </r>
      </text>
    </comment>
    <comment ref="D53" authorId="0">
      <text>
        <r>
          <rPr>
            <b/>
            <sz val="9"/>
            <color indexed="81"/>
            <rFont val="Tahoma"/>
            <family val="2"/>
          </rPr>
          <t>Justyna:</t>
        </r>
        <r>
          <rPr>
            <sz val="9"/>
            <color indexed="81"/>
            <rFont val="Tahoma"/>
            <family val="2"/>
          </rPr>
          <t xml:space="preserve">
FT = Full-Time Fringe
PT = Part-Time Fringe</t>
        </r>
      </text>
    </comment>
    <comment ref="E97" authorId="0">
      <text>
        <r>
          <rPr>
            <b/>
            <sz val="9"/>
            <color indexed="81"/>
            <rFont val="Tahoma"/>
            <family val="2"/>
          </rPr>
          <t>Justyna:</t>
        </r>
        <r>
          <rPr>
            <sz val="9"/>
            <color indexed="81"/>
            <rFont val="Tahoma"/>
            <family val="2"/>
          </rPr>
          <t xml:space="preserve">
Under Modified Total Direct Costs (MTDC) guidelines, indirect costs are only applicable to the first $25,000 of a subaward. It's important to accurately report the previous subaward amounts to ensure proper calculation of indirect costs (IDC) in the budget. 
</t>
        </r>
        <r>
          <rPr>
            <b/>
            <u/>
            <sz val="9"/>
            <color indexed="81"/>
            <rFont val="Tahoma"/>
            <family val="2"/>
          </rPr>
          <t>New proposals/award setups:</t>
        </r>
        <r>
          <rPr>
            <sz val="9"/>
            <color indexed="81"/>
            <rFont val="Tahoma"/>
            <family val="2"/>
          </rPr>
          <t xml:space="preserve">
The previous amount should be $0. 
</t>
        </r>
        <r>
          <rPr>
            <b/>
            <u/>
            <sz val="9"/>
            <color indexed="81"/>
            <rFont val="Tahoma"/>
            <family val="2"/>
          </rPr>
          <t>Continuation Proposals:</t>
        </r>
        <r>
          <rPr>
            <b/>
            <sz val="9"/>
            <color indexed="81"/>
            <rFont val="Tahoma"/>
            <family val="2"/>
          </rPr>
          <t xml:space="preserve"> </t>
        </r>
        <r>
          <rPr>
            <sz val="9"/>
            <color indexed="81"/>
            <rFont val="Tahoma"/>
            <family val="2"/>
          </rPr>
          <t xml:space="preserve">
If your proposal is a continuation of a funded project that already includes a subaward to the specific entity, please provide the previous anticipated total amount that was allocated to the subaward. 
</t>
        </r>
        <r>
          <rPr>
            <b/>
            <sz val="9"/>
            <color indexed="81"/>
            <rFont val="Tahoma"/>
            <family val="2"/>
          </rPr>
          <t xml:space="preserve">For example: </t>
        </r>
        <r>
          <rPr>
            <sz val="9"/>
            <color indexed="81"/>
            <rFont val="Tahoma"/>
            <family val="2"/>
          </rPr>
          <t xml:space="preserve">If you are submitting a supplement proposal for a funded award that included a subaward to X University with an anticipated total amount of $500,000 and therefore, IDC was already applied to the first $25,000, you should enter $500,000 in the previous amount field. This ensures that the spreadsheet doesn't apply additional IDC. 
</t>
        </r>
        <r>
          <rPr>
            <b/>
            <u/>
            <sz val="9"/>
            <color indexed="81"/>
            <rFont val="Tahoma"/>
            <family val="2"/>
          </rPr>
          <t xml:space="preserve">
Continuation/Increment Award Setups:</t>
        </r>
        <r>
          <rPr>
            <sz val="9"/>
            <color indexed="81"/>
            <rFont val="Tahoma"/>
            <family val="2"/>
          </rPr>
          <t xml:space="preserve">
When processing a continuation award setup, enter the total amount that was previously obligated to the subaward. 
</t>
        </r>
        <r>
          <rPr>
            <b/>
            <sz val="9"/>
            <color indexed="81"/>
            <rFont val="Tahoma"/>
            <family val="2"/>
          </rPr>
          <t>For example:</t>
        </r>
        <r>
          <rPr>
            <sz val="9"/>
            <color indexed="81"/>
            <rFont val="Tahoma"/>
            <family val="2"/>
          </rPr>
          <t xml:space="preserve"> 
If you're processing a notice of award for year 2 of a project and during the year 1 award setup, there was a subaward to Y University for $50,000, and we are continuing to subaward to this University in year 2, enter $50,000 in the previous amount field of that subaward. This ensures that the spreadsheet doesn't apply IDC on the first $25,000 of the year 2 amount.
If in year 1, the subaward amount was $20,000, enter that amount. The spreadsheet will calculate IDC on the remaining $5,000 accordingly.
</t>
        </r>
      </text>
    </comment>
    <comment ref="D109" authorId="0">
      <text>
        <r>
          <rPr>
            <b/>
            <sz val="9"/>
            <color indexed="81"/>
            <rFont val="Tahoma"/>
            <family val="2"/>
          </rPr>
          <t>Justyna:</t>
        </r>
        <r>
          <rPr>
            <sz val="9"/>
            <color indexed="81"/>
            <rFont val="Tahoma"/>
            <family val="2"/>
          </rPr>
          <t xml:space="preserve">
MTDC = Modified Total Direct Cost
TDC = Total Direct Cost</t>
        </r>
      </text>
    </comment>
  </commentList>
</comments>
</file>

<file path=xl/comments2.xml><?xml version="1.0" encoding="utf-8"?>
<comments xmlns="http://schemas.openxmlformats.org/spreadsheetml/2006/main">
  <authors>
    <author>Justyna</author>
  </authors>
  <commentList>
    <comment ref="D49" authorId="0">
      <text>
        <r>
          <rPr>
            <b/>
            <sz val="9"/>
            <color indexed="81"/>
            <rFont val="Tahoma"/>
            <family val="2"/>
          </rPr>
          <t>Justyna:</t>
        </r>
        <r>
          <rPr>
            <sz val="9"/>
            <color indexed="81"/>
            <rFont val="Tahoma"/>
            <family val="2"/>
          </rPr>
          <t xml:space="preserve">
If you're adding funding to an existing subaward in the Banner account, select the same code as currently in Banner. This ensures that the funds are correctly added to the existing code in the system. </t>
        </r>
      </text>
    </comment>
    <comment ref="D50" authorId="0">
      <text>
        <r>
          <rPr>
            <b/>
            <sz val="9"/>
            <color indexed="81"/>
            <rFont val="Tahoma"/>
            <family val="2"/>
          </rPr>
          <t>Justyna:</t>
        </r>
        <r>
          <rPr>
            <sz val="9"/>
            <color indexed="81"/>
            <rFont val="Tahoma"/>
            <family val="2"/>
          </rPr>
          <t xml:space="preserve">
If you're adding funding to an existing subaward in the Banner account, select the same code as currently in Banner. This ensures that the funds are correctly added to the existing code in the system. </t>
        </r>
      </text>
    </comment>
    <comment ref="D51" authorId="0">
      <text>
        <r>
          <rPr>
            <b/>
            <sz val="9"/>
            <color indexed="81"/>
            <rFont val="Tahoma"/>
            <family val="2"/>
          </rPr>
          <t>Justyna:</t>
        </r>
        <r>
          <rPr>
            <sz val="9"/>
            <color indexed="81"/>
            <rFont val="Tahoma"/>
            <family val="2"/>
          </rPr>
          <t xml:space="preserve">
If you're adding funding to an existing subaward in the Banner account, select the same code as currently in Banner. This ensures that the funds are correctly added to the existing code in the system. </t>
        </r>
      </text>
    </comment>
    <comment ref="D52" authorId="0">
      <text>
        <r>
          <rPr>
            <b/>
            <sz val="9"/>
            <color indexed="81"/>
            <rFont val="Tahoma"/>
            <family val="2"/>
          </rPr>
          <t>Justyna:</t>
        </r>
        <r>
          <rPr>
            <sz val="9"/>
            <color indexed="81"/>
            <rFont val="Tahoma"/>
            <family val="2"/>
          </rPr>
          <t xml:space="preserve">
If you're adding funding to an existing subaward in the Banner account, select the same code as currently in Banner. This ensures that the funds are correctly added to the existing code in the system. </t>
        </r>
      </text>
    </comment>
    <comment ref="D53" authorId="0">
      <text>
        <r>
          <rPr>
            <b/>
            <sz val="9"/>
            <color indexed="81"/>
            <rFont val="Tahoma"/>
            <family val="2"/>
          </rPr>
          <t>Justyna:</t>
        </r>
        <r>
          <rPr>
            <sz val="9"/>
            <color indexed="81"/>
            <rFont val="Tahoma"/>
            <family val="2"/>
          </rPr>
          <t xml:space="preserve">
If you're adding funding to an existing subaward in the Banner account, select the same code as currently in Banner. This ensures that the funds are correctly added to the existing code in the system. </t>
        </r>
      </text>
    </comment>
    <comment ref="D54" authorId="0">
      <text>
        <r>
          <rPr>
            <b/>
            <sz val="9"/>
            <color indexed="81"/>
            <rFont val="Tahoma"/>
            <family val="2"/>
          </rPr>
          <t>Justyna:</t>
        </r>
        <r>
          <rPr>
            <sz val="9"/>
            <color indexed="81"/>
            <rFont val="Tahoma"/>
            <family val="2"/>
          </rPr>
          <t xml:space="preserve">
If you're adding funding to an existing subaward in the Banner account, select the same code as currently in Banner. This ensures that the funds are correctly added to the existing code in the system. </t>
        </r>
      </text>
    </comment>
    <comment ref="D55" authorId="0">
      <text>
        <r>
          <rPr>
            <b/>
            <sz val="9"/>
            <color indexed="81"/>
            <rFont val="Tahoma"/>
            <family val="2"/>
          </rPr>
          <t>Justyna:</t>
        </r>
        <r>
          <rPr>
            <sz val="9"/>
            <color indexed="81"/>
            <rFont val="Tahoma"/>
            <family val="2"/>
          </rPr>
          <t xml:space="preserve">
If you're adding funding to an existing subaward in the Banner account, select the same code as currently in Banner. This ensures that the funds are correctly added to the existing code in the system. </t>
        </r>
      </text>
    </comment>
    <comment ref="D56" authorId="0">
      <text>
        <r>
          <rPr>
            <b/>
            <sz val="9"/>
            <color indexed="81"/>
            <rFont val="Tahoma"/>
            <family val="2"/>
          </rPr>
          <t>Justyna:</t>
        </r>
        <r>
          <rPr>
            <sz val="9"/>
            <color indexed="81"/>
            <rFont val="Tahoma"/>
            <family val="2"/>
          </rPr>
          <t xml:space="preserve">
If you're adding funding to an existing subaward in the Banner account, select the same code as currently in Banner. This ensures that the funds are correctly added to the existing code in the system. </t>
        </r>
      </text>
    </comment>
    <comment ref="D57" authorId="0">
      <text>
        <r>
          <rPr>
            <b/>
            <sz val="9"/>
            <color indexed="81"/>
            <rFont val="Tahoma"/>
            <family val="2"/>
          </rPr>
          <t>Justyna:</t>
        </r>
        <r>
          <rPr>
            <sz val="9"/>
            <color indexed="81"/>
            <rFont val="Tahoma"/>
            <family val="2"/>
          </rPr>
          <t xml:space="preserve">
If you're adding funding to an existing subaward in the Banner account, select the same code as currently in Banner. This ensures that the funds are correctly added to the existing code in the system. </t>
        </r>
      </text>
    </comment>
  </commentList>
</comments>
</file>

<file path=xl/sharedStrings.xml><?xml version="1.0" encoding="utf-8"?>
<sst xmlns="http://schemas.openxmlformats.org/spreadsheetml/2006/main" count="586" uniqueCount="247">
  <si>
    <t>Research Administration (RA) Budget Workbook for Proposals &amp; Awards</t>
  </si>
  <si>
    <r>
      <t xml:space="preserve">This is a NU-RES RA budget workbook configured to facilitate both proposal preparation and award setup processes.
</t>
    </r>
    <r>
      <rPr>
        <b/>
        <sz val="11"/>
        <color theme="1"/>
        <rFont val="Calibri"/>
        <family val="2"/>
        <scheme val="minor"/>
      </rPr>
      <t>Complete the budget workbook in the following order to ensure seamless flow of information across tabs:
                1. IBS Calculator
                2. Detailed Budget
                3. NU Contribution to Research (most of the information will auto-populate based on information in other tabs)
                4. Budget for Banner Setup (Used for Award Setups - most of the information will auto-populate based on information in other tabs)</t>
    </r>
    <r>
      <rPr>
        <sz val="11"/>
        <color theme="1"/>
        <rFont val="Calibri"/>
        <family val="2"/>
        <scheme val="minor"/>
      </rPr>
      <t xml:space="preserve">
If the proposal or award includes committed cost share, a separate budget workbook for the cost share is needed. Additionally, a cost share approval form must be provided.
</t>
    </r>
    <r>
      <rPr>
        <b/>
        <u/>
        <sz val="11"/>
        <color rgb="FFFF0000"/>
        <rFont val="Calibri"/>
        <family val="2"/>
        <scheme val="minor"/>
      </rPr>
      <t>FOR AWARD SETUPS:</t>
    </r>
    <r>
      <rPr>
        <sz val="11"/>
        <color theme="1"/>
        <rFont val="Calibri"/>
        <family val="2"/>
        <scheme val="minor"/>
      </rPr>
      <t xml:space="preserve">
The budget workbook should be completed for the amount being obligated. For instance, if the funding agency is obligating year 1 funding, the workbook should be completed for the year 1 obligated amount. If the funding agency is obligating funding for multiple years upfront, then the workbook should be completed for all the years being obligated.</t>
    </r>
  </si>
  <si>
    <t>Institutional Base Salary (IBS) Calculations</t>
  </si>
  <si>
    <t>Key Personnel</t>
  </si>
  <si>
    <t xml:space="preserve">Appointment #1 </t>
  </si>
  <si>
    <t>Appointment #2</t>
  </si>
  <si>
    <t>Appointment #3</t>
  </si>
  <si>
    <t xml:space="preserve">Total </t>
  </si>
  <si>
    <t xml:space="preserve">No. </t>
  </si>
  <si>
    <t>Name</t>
  </si>
  <si>
    <t>Title</t>
  </si>
  <si>
    <t xml:space="preserve">Compensation </t>
  </si>
  <si>
    <t>Appt Term (in months)</t>
  </si>
  <si>
    <t>FTE Amt</t>
  </si>
  <si>
    <t>Monthly Rate</t>
  </si>
  <si>
    <t>IBS</t>
  </si>
  <si>
    <t>Other Personnel</t>
  </si>
  <si>
    <t>Postdocs and Students</t>
  </si>
  <si>
    <t>Postdocs</t>
  </si>
  <si>
    <t>Name/Description</t>
  </si>
  <si>
    <t>INSTRUCTIONS</t>
  </si>
  <si>
    <t>Postdoc #1</t>
  </si>
  <si>
    <r>
      <t>General:</t>
    </r>
    <r>
      <rPr>
        <sz val="9"/>
        <rFont val="Calibri"/>
        <family val="2"/>
        <scheme val="minor"/>
      </rPr>
      <t xml:space="preserve">
1. Fill in fields in </t>
    </r>
    <r>
      <rPr>
        <b/>
        <sz val="9"/>
        <rFont val="Calibri"/>
        <family val="2"/>
        <scheme val="minor"/>
      </rPr>
      <t>WHITE</t>
    </r>
    <r>
      <rPr>
        <sz val="9"/>
        <rFont val="Calibri"/>
        <family val="2"/>
        <scheme val="minor"/>
      </rPr>
      <t xml:space="preserve"> as applicable. 
2. Fields in </t>
    </r>
    <r>
      <rPr>
        <b/>
        <sz val="9"/>
        <rFont val="Calibri"/>
        <family val="2"/>
        <scheme val="minor"/>
      </rPr>
      <t>YELLOW</t>
    </r>
    <r>
      <rPr>
        <sz val="9"/>
        <rFont val="Calibri"/>
        <family val="2"/>
        <scheme val="minor"/>
      </rPr>
      <t xml:space="preserve"> include dropdowns for selection.
3. Fields in </t>
    </r>
    <r>
      <rPr>
        <b/>
        <sz val="9"/>
        <rFont val="Calibri"/>
        <family val="2"/>
        <scheme val="minor"/>
      </rPr>
      <t>GRAY</t>
    </r>
    <r>
      <rPr>
        <sz val="9"/>
        <rFont val="Calibri"/>
        <family val="2"/>
        <scheme val="minor"/>
      </rPr>
      <t xml:space="preserve"> will auto-populate.
</t>
    </r>
    <r>
      <rPr>
        <b/>
        <sz val="9"/>
        <rFont val="Calibri"/>
        <family val="2"/>
        <scheme val="minor"/>
      </rPr>
      <t>STEP 1 - Institutional Base Salary Calculations:</t>
    </r>
    <r>
      <rPr>
        <sz val="9"/>
        <rFont val="Calibri"/>
        <family val="2"/>
        <scheme val="minor"/>
      </rPr>
      <t xml:space="preserve">
1. Fill in fields in </t>
    </r>
    <r>
      <rPr>
        <b/>
        <sz val="9"/>
        <rFont val="Calibri"/>
        <family val="2"/>
        <scheme val="minor"/>
      </rPr>
      <t>WHITE</t>
    </r>
    <r>
      <rPr>
        <sz val="9"/>
        <rFont val="Calibri"/>
        <family val="2"/>
        <scheme val="minor"/>
      </rPr>
      <t xml:space="preserve"> as applicable. 
2. For IBS Calculations: FTE Amt field: Indicate the full-time equivalent amount. 
                Examples: 
                            For a full-time appointment at 100% FTE, enter 1.
                            For a part-time appointment at 50% FTE, enter 0.50. 
3. Total IBS and monthly rate auto-populate based on Appointment section data. 
</t>
    </r>
  </si>
  <si>
    <r>
      <t>STEP 2 - Salary Cap:</t>
    </r>
    <r>
      <rPr>
        <sz val="9"/>
        <rFont val="Calibri"/>
        <family val="2"/>
        <scheme val="minor"/>
      </rPr>
      <t xml:space="preserve">
1. If the funding agency guidelines indicate a salary cap (e.g., NIH):
               a.Mark “Salary Cap Applicable?” field as </t>
    </r>
    <r>
      <rPr>
        <b/>
        <sz val="9"/>
        <color rgb="FFFF0000"/>
        <rFont val="Calibri"/>
        <family val="2"/>
        <scheme val="minor"/>
      </rPr>
      <t>YES</t>
    </r>
    <r>
      <rPr>
        <sz val="9"/>
        <rFont val="Calibri"/>
        <family val="2"/>
        <scheme val="minor"/>
      </rPr>
      <t xml:space="preserve">; otherwise leave as </t>
    </r>
    <r>
      <rPr>
        <b/>
        <sz val="9"/>
        <color rgb="FFFF0000"/>
        <rFont val="Calibri"/>
        <family val="2"/>
        <scheme val="minor"/>
      </rPr>
      <t>NO</t>
    </r>
    <r>
      <rPr>
        <sz val="9"/>
        <rFont val="Calibri"/>
        <family val="2"/>
        <scheme val="minor"/>
      </rPr>
      <t xml:space="preserve">. </t>
    </r>
    <r>
      <rPr>
        <b/>
        <u/>
        <sz val="9"/>
        <color rgb="FFC00000"/>
        <rFont val="Calibri"/>
        <family val="2"/>
        <scheme val="minor"/>
      </rPr>
      <t xml:space="preserve">This is important as it will determine how the workbook calculates requested salaries.
</t>
    </r>
    <r>
      <rPr>
        <sz val="9"/>
        <rFont val="Calibri"/>
        <family val="2"/>
        <scheme val="minor"/>
      </rPr>
      <t xml:space="preserve">               b.Enter the annual (12-month) cap. Monthly Rate (annual/12) field will auto-calculate. 
</t>
    </r>
    <r>
      <rPr>
        <b/>
        <sz val="9"/>
        <rFont val="Calibri"/>
        <family val="2"/>
        <scheme val="minor"/>
      </rPr>
      <t xml:space="preserve">STEP 3 - Escalation and Monthly Base Rate Calculation per Budget Period:
</t>
    </r>
    <r>
      <rPr>
        <sz val="9"/>
        <rFont val="Calibri"/>
        <family val="2"/>
        <scheme val="minor"/>
      </rPr>
      <t xml:space="preserve">1. Enter start/end dates for each budget period.
2. Adjust escalation rates for each individual per budget period. 
               a. The default escalation is 3% per NU practice. 
               b. Provide explanations in the Notes section if using a different escalation rate.  </t>
    </r>
  </si>
  <si>
    <t>Postdoc #2</t>
  </si>
  <si>
    <t>Postdoc #3</t>
  </si>
  <si>
    <t>Postdoc #4</t>
  </si>
  <si>
    <t>Students</t>
  </si>
  <si>
    <t>Graduate Students</t>
  </si>
  <si>
    <t>Undergraduate Students</t>
  </si>
  <si>
    <t>SALARY CAP</t>
  </si>
  <si>
    <t xml:space="preserve">Northeastern University’s policy on Institutional Base Salary for Extramurally-Funded Sponsored Projects can be found at: </t>
  </si>
  <si>
    <t>Guidance: Measurable Effort and Salary Support on Grants:</t>
  </si>
  <si>
    <t>Salary Cap Applicable?</t>
  </si>
  <si>
    <t>No</t>
  </si>
  <si>
    <t>Annual (12 month) Salary Cap:</t>
  </si>
  <si>
    <t xml:space="preserve">https://research.northeastern.edu/nu-res/institute-base-salary-policy/ </t>
  </si>
  <si>
    <t>https://research.northeastern.edu/app/uploads/sites/2/2021/05/Measurable-Effort-and-Salary-Support-on-Grants-QuickCard-Final-May-2021.pdf</t>
  </si>
  <si>
    <t>Monthly Rate (annual/12):</t>
  </si>
  <si>
    <t>Escalation and Monthly Base Rate Calculation Per Budget Period</t>
  </si>
  <si>
    <t>Budget Period (BP) 1</t>
  </si>
  <si>
    <t>Budget Period (BP) 2</t>
  </si>
  <si>
    <t>Budget Period (BP) 3</t>
  </si>
  <si>
    <t>Budget Period (BP) 4</t>
  </si>
  <si>
    <t>Budget Period (BP) 5</t>
  </si>
  <si>
    <t>Start Date:</t>
  </si>
  <si>
    <t>End Date:</t>
  </si>
  <si>
    <t>Start Date</t>
  </si>
  <si>
    <t>Monthly IBS Rate</t>
  </si>
  <si>
    <t>Monthly Salary Cap Rate</t>
  </si>
  <si>
    <t>Monthly Base Rate for BP</t>
  </si>
  <si>
    <t>IBS Escalation</t>
  </si>
  <si>
    <t>Salary Cap Escalation</t>
  </si>
  <si>
    <t>Notes:</t>
  </si>
  <si>
    <t>Principal Investigator:</t>
  </si>
  <si>
    <t>Project Title:</t>
  </si>
  <si>
    <t>Funding Agency:</t>
  </si>
  <si>
    <r>
      <t>1. Please complete tab</t>
    </r>
    <r>
      <rPr>
        <b/>
        <sz val="9"/>
        <rFont val="Calibri"/>
        <family val="2"/>
        <scheme val="minor"/>
      </rPr>
      <t xml:space="preserve"> 1. IBS Calculator</t>
    </r>
    <r>
      <rPr>
        <sz val="9"/>
        <rFont val="Calibri"/>
        <family val="2"/>
        <scheme val="minor"/>
      </rPr>
      <t xml:space="preserve"> first.</t>
    </r>
  </si>
  <si>
    <t>Budget Type:</t>
  </si>
  <si>
    <t>Funding Agency Budget</t>
  </si>
  <si>
    <r>
      <t xml:space="preserve">2. Fields highlighted in </t>
    </r>
    <r>
      <rPr>
        <b/>
        <sz val="9"/>
        <rFont val="Calibri"/>
        <family val="2"/>
        <scheme val="minor"/>
      </rPr>
      <t>GRAY</t>
    </r>
    <r>
      <rPr>
        <sz val="9"/>
        <rFont val="Calibri"/>
        <family val="2"/>
        <scheme val="minor"/>
      </rPr>
      <t xml:space="preserve"> and </t>
    </r>
    <r>
      <rPr>
        <b/>
        <sz val="9"/>
        <rFont val="Calibri"/>
        <family val="2"/>
        <scheme val="minor"/>
      </rPr>
      <t>GREEN</t>
    </r>
    <r>
      <rPr>
        <sz val="9"/>
        <rFont val="Calibri"/>
        <family val="2"/>
        <scheme val="minor"/>
      </rPr>
      <t xml:space="preserve"> will autopopulate.</t>
    </r>
  </si>
  <si>
    <t>Rates</t>
  </si>
  <si>
    <t>FY24</t>
  </si>
  <si>
    <t>FY25+</t>
  </si>
  <si>
    <r>
      <t xml:space="preserve">3. Fill in fields in </t>
    </r>
    <r>
      <rPr>
        <b/>
        <sz val="9"/>
        <rFont val="Calibri"/>
        <family val="2"/>
        <scheme val="minor"/>
      </rPr>
      <t>WHITE</t>
    </r>
    <r>
      <rPr>
        <sz val="9"/>
        <rFont val="Calibri"/>
        <family val="2"/>
        <scheme val="minor"/>
      </rPr>
      <t xml:space="preserve"> as applicable. </t>
    </r>
  </si>
  <si>
    <t>On-Campus IDC</t>
  </si>
  <si>
    <r>
      <t xml:space="preserve">4. Fields in </t>
    </r>
    <r>
      <rPr>
        <b/>
        <sz val="9"/>
        <rFont val="Calibri"/>
        <family val="2"/>
        <scheme val="minor"/>
      </rPr>
      <t>YELLOW</t>
    </r>
    <r>
      <rPr>
        <sz val="9"/>
        <rFont val="Calibri"/>
        <family val="2"/>
        <scheme val="minor"/>
      </rPr>
      <t xml:space="preserve"> include dropdowns for selection.</t>
    </r>
  </si>
  <si>
    <t>Off-Campus IDC</t>
  </si>
  <si>
    <t>Full-Time (FT) Fringe</t>
  </si>
  <si>
    <t>Part-Time (PT) Fringe</t>
  </si>
  <si>
    <t>Detailed Budget</t>
  </si>
  <si>
    <t>Cummulative</t>
  </si>
  <si>
    <t xml:space="preserve">For Banner Setup </t>
  </si>
  <si>
    <t>Role</t>
  </si>
  <si>
    <t>FT/ PT</t>
  </si>
  <si>
    <t>Months</t>
  </si>
  <si>
    <t>Salary</t>
  </si>
  <si>
    <t>Fringe</t>
  </si>
  <si>
    <t>Total</t>
  </si>
  <si>
    <t>Effort</t>
  </si>
  <si>
    <t xml:space="preserve">Fringe </t>
  </si>
  <si>
    <t>Calendar</t>
  </si>
  <si>
    <t>Academic</t>
  </si>
  <si>
    <t>Summer</t>
  </si>
  <si>
    <t>Personnel Costs</t>
  </si>
  <si>
    <t>CAL</t>
  </si>
  <si>
    <t>ACAD</t>
  </si>
  <si>
    <t>SMR</t>
  </si>
  <si>
    <t>PD/PI</t>
  </si>
  <si>
    <t>FT</t>
  </si>
  <si>
    <t>Select</t>
  </si>
  <si>
    <t>Other</t>
  </si>
  <si>
    <t># of Students</t>
  </si>
  <si>
    <t>PT</t>
  </si>
  <si>
    <t>Total Personnel &amp; Fringe:</t>
  </si>
  <si>
    <t xml:space="preserve">Non-Personnel Costs </t>
  </si>
  <si>
    <t>Funds Requested</t>
  </si>
  <si>
    <t>*Equipment</t>
  </si>
  <si>
    <t>No.</t>
  </si>
  <si>
    <t>Type</t>
  </si>
  <si>
    <t>Laboratory</t>
  </si>
  <si>
    <t>Desc:</t>
  </si>
  <si>
    <t>Computer</t>
  </si>
  <si>
    <t>Fabricated</t>
  </si>
  <si>
    <t>Total Equipment:</t>
  </si>
  <si>
    <t xml:space="preserve">Travel </t>
  </si>
  <si>
    <t>Domestic</t>
  </si>
  <si>
    <t>Foreign</t>
  </si>
  <si>
    <t>Total Travel:</t>
  </si>
  <si>
    <t>*Participant/Trainee Support Costs</t>
  </si>
  <si>
    <t>Tuition/Fees/Health Insurance</t>
  </si>
  <si>
    <t>Stipends</t>
  </si>
  <si>
    <t>Travel</t>
  </si>
  <si>
    <t>Subsistence</t>
  </si>
  <si>
    <t>Total Participant Support:</t>
  </si>
  <si>
    <t>Other Direct Costs</t>
  </si>
  <si>
    <t>Materials and Supplies</t>
  </si>
  <si>
    <t>Publication Costs</t>
  </si>
  <si>
    <t>Consultant Services</t>
  </si>
  <si>
    <t>Computer Services</t>
  </si>
  <si>
    <t>*Subaward 1</t>
  </si>
  <si>
    <t>Name:</t>
  </si>
  <si>
    <t>*Subaward 2</t>
  </si>
  <si>
    <t>*Subaward 3</t>
  </si>
  <si>
    <t>*Subaward 4</t>
  </si>
  <si>
    <t>*Subaward 5</t>
  </si>
  <si>
    <t>*Subaward 6</t>
  </si>
  <si>
    <t>*Subaward 7</t>
  </si>
  <si>
    <t>*Subaward 8</t>
  </si>
  <si>
    <t>*Subaward 9</t>
  </si>
  <si>
    <t>Lab Recharge/User Fees</t>
  </si>
  <si>
    <t>*Tuition</t>
  </si>
  <si>
    <t>Human Subject Payments</t>
  </si>
  <si>
    <t>Animal Costs</t>
  </si>
  <si>
    <t xml:space="preserve">Other </t>
  </si>
  <si>
    <t>Total Other Direct Costs:</t>
  </si>
  <si>
    <t>Total Direct Costs:</t>
  </si>
  <si>
    <t>Indirect Cost Calculations</t>
  </si>
  <si>
    <t>*If continuation, enter previous amount</t>
  </si>
  <si>
    <t>Subaward 1 portion for Indirect Base</t>
  </si>
  <si>
    <t>Previous Amount:</t>
  </si>
  <si>
    <t>Subaward 2 portion for Indirect Base</t>
  </si>
  <si>
    <t>Subaward 3 portion for Indirect Base</t>
  </si>
  <si>
    <t>Subaward 4 portion for Indirect Base</t>
  </si>
  <si>
    <t>Subaward 5 portion for Indirect Base</t>
  </si>
  <si>
    <t>Subaward 6 portion for Indirect Base</t>
  </si>
  <si>
    <t>Subaward 7 portion for Indirect Base</t>
  </si>
  <si>
    <t>Subaward 8 portion for Indirect Base</t>
  </si>
  <si>
    <t>Subaward 9 portion for Indirect Base</t>
  </si>
  <si>
    <t>Total Subaward Portion for Indirect Base</t>
  </si>
  <si>
    <t>Indirect Cost Rate:</t>
  </si>
  <si>
    <t>Indirect Cost Base:</t>
  </si>
  <si>
    <t>MTDC</t>
  </si>
  <si>
    <t>Total Indirect Costs:</t>
  </si>
  <si>
    <t>Total Cost (Direct and Indirect):</t>
  </si>
  <si>
    <t>Indirect Cost Reminders:</t>
  </si>
  <si>
    <t xml:space="preserve">Depending on the funding agency, the direct cost base may be either the simple total of all direct costs in the budget (Total Direct Cost or TDC), or the "modified" total direct cost (MTDC), which is the TDC minus the total of all items in the budget that do not bear overhead. Equipment, subawards over $25K, participant support costs and tuition are excluded from the MTDC base per NU rate agreement. </t>
  </si>
  <si>
    <r>
      <t xml:space="preserve">NU's federally negotiated rates should be used unless funding agency limits indirect cost recovery. </t>
    </r>
    <r>
      <rPr>
        <b/>
        <sz val="9"/>
        <color theme="1"/>
        <rFont val="Calibri"/>
        <family val="2"/>
        <scheme val="minor"/>
      </rPr>
      <t xml:space="preserve">Voluntary underrecovery is not recommended. </t>
    </r>
  </si>
  <si>
    <t>Facilities &amp; Administrative (F&amp;A) Rate Guideance: Applicability of On and Off-Campus Indirect Cost Rates</t>
  </si>
  <si>
    <t>For Internal Purposes: NU Contribution to Research</t>
  </si>
  <si>
    <t>Salary Cap Overage Calculation</t>
  </si>
  <si>
    <t>Over the Cap Amounts</t>
  </si>
  <si>
    <t>IBS Salary</t>
  </si>
  <si>
    <t>Cap Salary</t>
  </si>
  <si>
    <t>Over Cap</t>
  </si>
  <si>
    <t>Total Personnel &amp; Fringe</t>
  </si>
  <si>
    <t>Underrecovery of Indirect Cost (IDC)</t>
  </si>
  <si>
    <t>BP 1</t>
  </si>
  <si>
    <t>BP 2</t>
  </si>
  <si>
    <t>BP 3</t>
  </si>
  <si>
    <t>BP 4</t>
  </si>
  <si>
    <t>BP 5</t>
  </si>
  <si>
    <t>NU Federal IDC Rate for BP:</t>
  </si>
  <si>
    <r>
      <t xml:space="preserve">1. Please complete tabs </t>
    </r>
    <r>
      <rPr>
        <b/>
        <sz val="9"/>
        <color theme="1"/>
        <rFont val="Calibri"/>
        <family val="2"/>
        <scheme val="minor"/>
      </rPr>
      <t>1. IBS Calculator</t>
    </r>
    <r>
      <rPr>
        <sz val="9"/>
        <color theme="1"/>
        <rFont val="Calibri"/>
        <family val="2"/>
        <scheme val="minor"/>
      </rPr>
      <t xml:space="preserve"> and </t>
    </r>
    <r>
      <rPr>
        <b/>
        <sz val="9"/>
        <color theme="1"/>
        <rFont val="Calibri"/>
        <family val="2"/>
        <scheme val="minor"/>
      </rPr>
      <t>2. Detailed Budget</t>
    </r>
    <r>
      <rPr>
        <sz val="9"/>
        <color theme="1"/>
        <rFont val="Calibri"/>
        <family val="2"/>
        <scheme val="minor"/>
      </rPr>
      <t xml:space="preserve"> first.
2. This tab is used to calculate indirect cost underrecovery and salary cap overages for internal NU-RES RA purposes.
3. The fields in </t>
    </r>
    <r>
      <rPr>
        <b/>
        <sz val="9"/>
        <color theme="1"/>
        <rFont val="Calibri"/>
        <family val="2"/>
        <scheme val="minor"/>
      </rPr>
      <t xml:space="preserve">GRAY </t>
    </r>
    <r>
      <rPr>
        <sz val="9"/>
        <color theme="1"/>
        <rFont val="Calibri"/>
        <family val="2"/>
        <scheme val="minor"/>
      </rPr>
      <t>and</t>
    </r>
    <r>
      <rPr>
        <b/>
        <sz val="9"/>
        <color theme="1"/>
        <rFont val="Calibri"/>
        <family val="2"/>
        <scheme val="minor"/>
      </rPr>
      <t xml:space="preserve"> GREEN</t>
    </r>
    <r>
      <rPr>
        <sz val="9"/>
        <color theme="1"/>
        <rFont val="Calibri"/>
        <family val="2"/>
        <scheme val="minor"/>
      </rPr>
      <t xml:space="preserve"> will auto-populate based on information from the previous tabs.
4. Fields in </t>
    </r>
    <r>
      <rPr>
        <b/>
        <sz val="9"/>
        <color theme="1"/>
        <rFont val="Calibri"/>
        <family val="2"/>
        <scheme val="minor"/>
      </rPr>
      <t>YELLOW</t>
    </r>
    <r>
      <rPr>
        <sz val="9"/>
        <color theme="1"/>
        <rFont val="Calibri"/>
        <family val="2"/>
        <scheme val="minor"/>
      </rPr>
      <t xml:space="preserve"> include dropdowns for selection. 
5. </t>
    </r>
    <r>
      <rPr>
        <b/>
        <sz val="9"/>
        <rFont val="Calibri"/>
        <family val="2"/>
        <scheme val="minor"/>
      </rPr>
      <t>NOTES</t>
    </r>
    <r>
      <rPr>
        <sz val="9"/>
        <color theme="1"/>
        <rFont val="Calibri"/>
        <family val="2"/>
        <scheme val="minor"/>
      </rPr>
      <t xml:space="preserve"> section can be used to outline any special IDC related information.</t>
    </r>
  </si>
  <si>
    <t>IDC Rate Used for BP:</t>
  </si>
  <si>
    <t>Total IDC Using NU Federal Rate:</t>
  </si>
  <si>
    <t>Underrecovery of IDC:</t>
  </si>
  <si>
    <t>Salary Cap Overage - Underrecovery of IDC:</t>
  </si>
  <si>
    <t>NU Rate: On-Campus or Off-Campus:</t>
  </si>
  <si>
    <t>On-Campus</t>
  </si>
  <si>
    <t>Underecovery: Stipulated or Voluntary:</t>
  </si>
  <si>
    <t>Stipulated</t>
  </si>
  <si>
    <t>SUMMARY: Projected NU Contribution to Research</t>
  </si>
  <si>
    <t>Direct</t>
  </si>
  <si>
    <t>Indirect</t>
  </si>
  <si>
    <t>Salary Cap Overage:</t>
  </si>
  <si>
    <t>IDC Underrecovery:</t>
  </si>
  <si>
    <t>Total NU Contribution:</t>
  </si>
  <si>
    <r>
      <t xml:space="preserve">1. Please complete the other tabs first.
2. This tab is used for Banner award setups. 
3. The fields in </t>
    </r>
    <r>
      <rPr>
        <b/>
        <sz val="10"/>
        <color theme="1"/>
        <rFont val="Calibri"/>
        <family val="2"/>
        <scheme val="minor"/>
      </rPr>
      <t xml:space="preserve">GRAY </t>
    </r>
    <r>
      <rPr>
        <sz val="10"/>
        <color theme="1"/>
        <rFont val="Calibri"/>
        <family val="2"/>
        <scheme val="minor"/>
      </rPr>
      <t xml:space="preserve">will auto-populate from the previous tabs.
4. Fill in fields in </t>
    </r>
    <r>
      <rPr>
        <b/>
        <sz val="10"/>
        <color theme="1"/>
        <rFont val="Calibri"/>
        <family val="2"/>
        <scheme val="minor"/>
      </rPr>
      <t>WHITE</t>
    </r>
    <r>
      <rPr>
        <sz val="10"/>
        <color theme="1"/>
        <rFont val="Calibri"/>
        <family val="2"/>
        <scheme val="minor"/>
      </rPr>
      <t xml:space="preserve"> as applicable.
5. Fields in </t>
    </r>
    <r>
      <rPr>
        <b/>
        <sz val="10"/>
        <color theme="1"/>
        <rFont val="Calibri"/>
        <family val="2"/>
        <scheme val="minor"/>
      </rPr>
      <t>YELLOW</t>
    </r>
    <r>
      <rPr>
        <sz val="10"/>
        <color theme="1"/>
        <rFont val="Calibri"/>
        <family val="2"/>
        <scheme val="minor"/>
      </rPr>
      <t xml:space="preserve"> include dropdowns for selection. </t>
    </r>
  </si>
  <si>
    <t>Grant Code:</t>
  </si>
  <si>
    <t>Index No:</t>
  </si>
  <si>
    <t>AWARD BUDGET FOR BANNER SETUP</t>
  </si>
  <si>
    <t>Expense Account Code</t>
  </si>
  <si>
    <t>Code #</t>
  </si>
  <si>
    <t>Amount</t>
  </si>
  <si>
    <t>Academic Months</t>
  </si>
  <si>
    <t>Summer Months</t>
  </si>
  <si>
    <t>Calendar Months</t>
  </si>
  <si>
    <t>Post Doc</t>
  </si>
  <si>
    <t>SGA/Graduate</t>
  </si>
  <si>
    <t>Undergrad</t>
  </si>
  <si>
    <t>Fringe Benefits</t>
  </si>
  <si>
    <t>Capital equipment (over $5k)</t>
  </si>
  <si>
    <t>Capital Equipment-Laboratory</t>
  </si>
  <si>
    <t>Capital Equipment-Computers</t>
  </si>
  <si>
    <t>Capital Fabricated Equipment</t>
  </si>
  <si>
    <t>Domestic Travel</t>
  </si>
  <si>
    <t>Foreign Travel</t>
  </si>
  <si>
    <t>Participant Support Costs</t>
  </si>
  <si>
    <t xml:space="preserve">Stipends </t>
  </si>
  <si>
    <t>Scientific Supplies</t>
  </si>
  <si>
    <t>Publications-Printing</t>
  </si>
  <si>
    <t>Consultant Costs</t>
  </si>
  <si>
    <t>Computer Services/Software</t>
  </si>
  <si>
    <t>Lab Recharge Fee</t>
  </si>
  <si>
    <t>Sponsored Program Tuition</t>
  </si>
  <si>
    <t>Subject Money</t>
  </si>
  <si>
    <t>Subaward Costs (IDC on first $25k only)</t>
  </si>
  <si>
    <t>Total Direct Costs</t>
  </si>
  <si>
    <t>Indirect Cost Base</t>
  </si>
  <si>
    <t>Total Indirect Costs</t>
  </si>
  <si>
    <t>Total Cost</t>
  </si>
  <si>
    <t>FT/PT</t>
  </si>
  <si>
    <t>On/Off Campus</t>
  </si>
  <si>
    <t>On</t>
  </si>
  <si>
    <t>Off</t>
  </si>
  <si>
    <t>IDC Base</t>
  </si>
  <si>
    <t>TDC</t>
  </si>
  <si>
    <t>Yes</t>
  </si>
  <si>
    <t>Equipment Type</t>
  </si>
  <si>
    <t>Computers</t>
  </si>
  <si>
    <t>Fabricated Equip.</t>
  </si>
  <si>
    <t>NU IDC Rates</t>
  </si>
  <si>
    <t>Indirect Rate Type:</t>
  </si>
  <si>
    <t>Off-Campus</t>
  </si>
  <si>
    <t>Underrecovery:</t>
  </si>
  <si>
    <t>N/A</t>
  </si>
  <si>
    <t>Voluntary</t>
  </si>
  <si>
    <t>Roles</t>
  </si>
  <si>
    <t>Multi-PI</t>
  </si>
  <si>
    <t>Co-PI</t>
  </si>
  <si>
    <t>Co-I</t>
  </si>
  <si>
    <t>Budget Type</t>
  </si>
  <si>
    <t>Cost Share Budget</t>
  </si>
  <si>
    <t>Subaward Codes</t>
  </si>
  <si>
    <t>78055</t>
  </si>
  <si>
    <t>78056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</si>
</sst>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quot;$&quot;#,##0.00"/>
    <numFmt numFmtId="166" formatCode="General_)"/>
  </numFmts>
  <fonts count="31" x14ac:knownFonts="1">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8"/>
      <color theme="1"/>
      <name val="Calibri"/>
      <family val="2"/>
      <scheme val="minor"/>
    </font>
    <font>
      <sz val="10"/>
      <name val="Courier"/>
      <family val="3"/>
    </font>
    <font>
      <b/>
      <sz val="10"/>
      <name val="Calibri"/>
      <family val="2"/>
      <scheme val="minor"/>
    </font>
    <font>
      <b/>
      <sz val="10"/>
      <color rgb="FFFF0000"/>
      <name val="Calibri"/>
      <family val="2"/>
      <scheme val="minor"/>
    </font>
    <font>
      <sz val="10"/>
      <name val="Calibri"/>
      <family val="2"/>
      <scheme val="minor"/>
    </font>
    <font>
      <b/>
      <sz val="9"/>
      <color rgb="FFFF0000"/>
      <name val="Calibri"/>
      <family val="2"/>
      <scheme val="minor"/>
    </font>
    <font>
      <b/>
      <sz val="9"/>
      <name val="Calibri"/>
      <family val="2"/>
      <scheme val="minor"/>
    </font>
    <font>
      <sz val="9"/>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u/>
      <sz val="9"/>
      <color theme="10"/>
      <name val="Calibri"/>
      <family val="2"/>
      <scheme val="minor"/>
    </font>
    <font>
      <b/>
      <sz val="9"/>
      <color rgb="FFDE0000"/>
      <name val="Calibri"/>
      <family val="2"/>
      <scheme val="minor"/>
    </font>
    <font>
      <sz val="9"/>
      <color indexed="81"/>
      <name val="Tahoma"/>
      <family val="2"/>
    </font>
    <font>
      <b/>
      <sz val="9"/>
      <color indexed="81"/>
      <name val="Tahoma"/>
      <family val="2"/>
    </font>
    <font>
      <b/>
      <i/>
      <sz val="9"/>
      <color rgb="FFFF0000"/>
      <name val="Calibri"/>
      <family val="2"/>
      <scheme val="minor"/>
    </font>
    <font>
      <i/>
      <sz val="8"/>
      <color theme="1"/>
      <name val="Calibri"/>
      <family val="2"/>
      <scheme val="minor"/>
    </font>
    <font>
      <b/>
      <sz val="14"/>
      <name val="Calibri"/>
      <family val="2"/>
      <scheme val="minor"/>
    </font>
    <font>
      <b/>
      <i/>
      <sz val="9"/>
      <name val="Calibri"/>
      <family val="2"/>
      <scheme val="minor"/>
    </font>
    <font>
      <i/>
      <sz val="9"/>
      <color theme="1"/>
      <name val="Calibri"/>
      <family val="2"/>
      <scheme val="minor"/>
    </font>
    <font>
      <i/>
      <sz val="9"/>
      <name val="Calibri"/>
      <family val="2"/>
      <scheme val="minor"/>
    </font>
    <font>
      <b/>
      <u/>
      <sz val="9"/>
      <color indexed="81"/>
      <name val="Tahoma"/>
      <family val="2"/>
    </font>
    <font>
      <b/>
      <sz val="11"/>
      <color theme="1"/>
      <name val="Calibri"/>
      <family val="2"/>
      <scheme val="minor"/>
    </font>
    <font>
      <b/>
      <u/>
      <sz val="11"/>
      <color rgb="FFFF0000"/>
      <name val="Calibri"/>
      <family val="2"/>
      <scheme val="minor"/>
    </font>
    <font>
      <u/>
      <sz val="8.6"/>
      <color theme="10"/>
      <name val="Calibri"/>
      <family val="2"/>
      <scheme val="minor"/>
    </font>
    <font>
      <b/>
      <u/>
      <sz val="9"/>
      <color rgb="FFC00000"/>
      <name val="Calibri"/>
      <family val="2"/>
      <scheme val="minor"/>
    </font>
    <font>
      <b/>
      <sz val="11"/>
      <name val="Calibri"/>
      <family val="2"/>
      <scheme val="minor"/>
    </font>
  </fonts>
  <fills count="22">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rgb="FFFFFD91"/>
        <bgColor indexed="64"/>
      </patternFill>
    </fill>
    <fill>
      <patternFill patternType="solid">
        <fgColor rgb="FFFFABAB"/>
        <bgColor indexed="64"/>
      </patternFill>
    </fill>
    <fill>
      <patternFill patternType="solid">
        <fgColor theme="6" tint="0.59999389629810485"/>
        <bgColor indexed="64"/>
      </patternFill>
    </fill>
    <fill>
      <patternFill patternType="solid">
        <fgColor theme="1"/>
        <bgColor indexed="64"/>
      </patternFill>
    </fill>
    <fill>
      <patternFill patternType="solid">
        <fgColor rgb="FFFF0000"/>
        <bgColor indexed="64"/>
      </patternFill>
    </fill>
    <fill>
      <patternFill patternType="solid">
        <fgColor rgb="FFFFD5D5"/>
        <bgColor indexed="64"/>
      </patternFill>
    </fill>
    <fill>
      <patternFill patternType="solid">
        <fgColor theme="0" tint="-0.249977111117893"/>
        <bgColor indexed="64"/>
      </patternFill>
    </fill>
    <fill>
      <patternFill patternType="solid">
        <fgColor theme="6"/>
        <bgColor indexed="64"/>
      </patternFill>
    </fill>
    <fill>
      <patternFill patternType="solid">
        <fgColor theme="2"/>
        <bgColor indexed="64"/>
      </patternFill>
    </fill>
    <fill>
      <patternFill patternType="solid">
        <fgColor theme="9" tint="0.59999389629810485"/>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medium">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3">
    <xf numFmtId="0" fontId="0" fillId="0" borderId="0"/>
    <xf numFmtId="0" fontId="3" fillId="0" borderId="0" applyNumberFormat="0" applyFill="0" applyBorder="0" applyAlignment="0" applyProtection="0"/>
    <xf numFmtId="166" fontId="5" fillId="0" borderId="0"/>
  </cellStyleXfs>
  <cellXfs count="838">
    <xf numFmtId="0" fontId="0" fillId="0" borderId="0" xfId="0"/>
    <xf numFmtId="0" fontId="1" fillId="0" borderId="0" xfId="0" applyFont="1"/>
    <xf numFmtId="44" fontId="1" fillId="0" borderId="0" xfId="0" applyNumberFormat="1" applyFont="1"/>
    <xf numFmtId="0" fontId="13" fillId="4" borderId="29" xfId="0" applyFont="1" applyFill="1" applyBorder="1" applyAlignment="1">
      <alignment wrapText="1"/>
    </xf>
    <xf numFmtId="0" fontId="13" fillId="4" borderId="1" xfId="0" applyFont="1" applyFill="1" applyBorder="1" applyAlignment="1">
      <alignment wrapText="1"/>
    </xf>
    <xf numFmtId="0" fontId="13" fillId="4" borderId="1" xfId="0" applyFont="1" applyFill="1" applyBorder="1"/>
    <xf numFmtId="0" fontId="13" fillId="4" borderId="12" xfId="0" applyFont="1" applyFill="1" applyBorder="1" applyAlignment="1">
      <alignment wrapText="1"/>
    </xf>
    <xf numFmtId="0" fontId="13" fillId="4" borderId="31" xfId="0" applyFont="1" applyFill="1" applyBorder="1" applyAlignment="1">
      <alignment vertical="center"/>
    </xf>
    <xf numFmtId="0" fontId="13" fillId="4" borderId="1" xfId="0" applyFont="1" applyFill="1" applyBorder="1" applyAlignment="1">
      <alignment vertical="center" wrapText="1"/>
    </xf>
    <xf numFmtId="0" fontId="12" fillId="0" borderId="0" xfId="0" applyFont="1" applyAlignment="1">
      <alignment horizontal="center"/>
    </xf>
    <xf numFmtId="0" fontId="12" fillId="0" borderId="0" xfId="0" applyFont="1"/>
    <xf numFmtId="10" fontId="12" fillId="0" borderId="0" xfId="0" applyNumberFormat="1" applyFont="1"/>
    <xf numFmtId="0" fontId="10" fillId="0" borderId="0"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3" fillId="4" borderId="34" xfId="0" applyFont="1" applyFill="1" applyBorder="1"/>
    <xf numFmtId="0" fontId="11" fillId="0" borderId="0" xfId="1" applyFont="1" applyFill="1" applyBorder="1" applyAlignment="1" applyProtection="1">
      <alignment horizontal="left" vertical="top"/>
      <protection locked="0"/>
    </xf>
    <xf numFmtId="0" fontId="12" fillId="0" borderId="0" xfId="0" applyFont="1" applyAlignment="1">
      <alignment horizontal="left" vertical="top"/>
    </xf>
    <xf numFmtId="0" fontId="13" fillId="7" borderId="28" xfId="0" applyFont="1" applyFill="1" applyBorder="1" applyAlignment="1">
      <alignment horizontal="center"/>
    </xf>
    <xf numFmtId="0" fontId="13" fillId="0" borderId="0" xfId="0" applyFont="1" applyAlignment="1">
      <alignment horizontal="center"/>
    </xf>
    <xf numFmtId="0" fontId="10" fillId="0" borderId="0" xfId="1" applyFont="1" applyFill="1" applyBorder="1" applyAlignment="1" applyProtection="1">
      <alignment vertical="top" wrapText="1"/>
      <protection locked="0"/>
    </xf>
    <xf numFmtId="10" fontId="12" fillId="9" borderId="30" xfId="0" applyNumberFormat="1" applyFont="1" applyFill="1" applyBorder="1" applyAlignment="1">
      <alignment horizontal="center" vertical="center"/>
    </xf>
    <xf numFmtId="10" fontId="12" fillId="0" borderId="0" xfId="0" applyNumberFormat="1" applyFont="1" applyAlignment="1">
      <alignment vertical="center"/>
    </xf>
    <xf numFmtId="164" fontId="11" fillId="9" borderId="28" xfId="1" applyNumberFormat="1" applyFont="1" applyFill="1" applyBorder="1" applyAlignment="1" applyProtection="1">
      <alignment horizontal="right" vertical="top"/>
      <protection locked="0"/>
    </xf>
    <xf numFmtId="164" fontId="11" fillId="9" borderId="30" xfId="1" applyNumberFormat="1" applyFont="1" applyFill="1" applyBorder="1" applyAlignment="1" applyProtection="1">
      <alignment horizontal="right" vertical="top"/>
      <protection locked="0"/>
    </xf>
    <xf numFmtId="164" fontId="11" fillId="9" borderId="45" xfId="1" applyNumberFormat="1" applyFont="1" applyFill="1" applyBorder="1" applyAlignment="1" applyProtection="1">
      <alignment horizontal="right" vertical="top"/>
      <protection locked="0"/>
    </xf>
    <xf numFmtId="0" fontId="11" fillId="0" borderId="0" xfId="1" applyFont="1" applyFill="1" applyBorder="1" applyAlignment="1" applyProtection="1">
      <alignment vertical="top" wrapText="1"/>
      <protection locked="0"/>
    </xf>
    <xf numFmtId="0" fontId="13" fillId="7" borderId="17" xfId="0" applyFont="1" applyFill="1" applyBorder="1" applyAlignment="1">
      <alignment horizontal="center" vertical="center"/>
    </xf>
    <xf numFmtId="0" fontId="13" fillId="7" borderId="28" xfId="0" applyFont="1" applyFill="1" applyBorder="1" applyAlignment="1">
      <alignment vertical="center"/>
    </xf>
    <xf numFmtId="0" fontId="13" fillId="4" borderId="1" xfId="0" applyFont="1" applyFill="1" applyBorder="1" applyAlignment="1">
      <alignment horizontal="center" vertical="center"/>
    </xf>
    <xf numFmtId="0" fontId="13" fillId="4" borderId="1" xfId="0" applyFont="1" applyFill="1" applyBorder="1" applyAlignment="1">
      <alignment horizontal="center" wrapText="1"/>
    </xf>
    <xf numFmtId="0" fontId="13" fillId="4" borderId="1" xfId="0" applyFont="1" applyFill="1" applyBorder="1" applyAlignment="1">
      <alignment horizontal="center" vertical="center" wrapText="1"/>
    </xf>
    <xf numFmtId="0" fontId="12" fillId="0" borderId="1" xfId="0" applyFont="1" applyBorder="1"/>
    <xf numFmtId="0" fontId="13" fillId="4" borderId="1" xfId="0" applyFont="1" applyFill="1" applyBorder="1" applyAlignment="1">
      <alignment horizontal="center"/>
    </xf>
    <xf numFmtId="0" fontId="12" fillId="3" borderId="29" xfId="0" applyFont="1" applyFill="1" applyBorder="1" applyAlignment="1">
      <alignment horizontal="left"/>
    </xf>
    <xf numFmtId="0" fontId="12" fillId="3" borderId="29" xfId="0" applyFont="1" applyFill="1" applyBorder="1"/>
    <xf numFmtId="0" fontId="12" fillId="9" borderId="29" xfId="0" applyFont="1" applyFill="1" applyBorder="1"/>
    <xf numFmtId="43" fontId="12" fillId="9" borderId="1" xfId="0" applyNumberFormat="1" applyFont="1" applyFill="1" applyBorder="1"/>
    <xf numFmtId="43" fontId="12" fillId="12" borderId="1" xfId="0" applyNumberFormat="1" applyFont="1" applyFill="1" applyBorder="1"/>
    <xf numFmtId="0" fontId="12" fillId="12" borderId="30" xfId="0" applyFont="1" applyFill="1" applyBorder="1" applyAlignment="1">
      <alignment horizontal="center"/>
    </xf>
    <xf numFmtId="164" fontId="12" fillId="9" borderId="12" xfId="0" applyNumberFormat="1" applyFont="1" applyFill="1" applyBorder="1"/>
    <xf numFmtId="2" fontId="12" fillId="11" borderId="1" xfId="0" applyNumberFormat="1" applyFont="1" applyFill="1" applyBorder="1"/>
    <xf numFmtId="2" fontId="12" fillId="0" borderId="1" xfId="0" applyNumberFormat="1" applyFont="1" applyBorder="1"/>
    <xf numFmtId="164" fontId="12" fillId="9" borderId="1" xfId="0" applyNumberFormat="1" applyFont="1" applyFill="1" applyBorder="1"/>
    <xf numFmtId="164" fontId="12" fillId="9" borderId="30" xfId="0" applyNumberFormat="1" applyFont="1" applyFill="1" applyBorder="1"/>
    <xf numFmtId="164" fontId="12" fillId="9" borderId="29" xfId="0" applyNumberFormat="1" applyFont="1" applyFill="1" applyBorder="1"/>
    <xf numFmtId="2" fontId="12" fillId="9" borderId="29" xfId="0" applyNumberFormat="1" applyFont="1" applyFill="1" applyBorder="1" applyAlignment="1">
      <alignment horizontal="center"/>
    </xf>
    <xf numFmtId="165" fontId="12" fillId="0" borderId="1" xfId="0" applyNumberFormat="1" applyFont="1" applyBorder="1"/>
    <xf numFmtId="2" fontId="12" fillId="0" borderId="11" xfId="0" applyNumberFormat="1" applyFont="1" applyBorder="1"/>
    <xf numFmtId="165" fontId="13" fillId="0" borderId="1" xfId="0" applyNumberFormat="1" applyFont="1" applyBorder="1"/>
    <xf numFmtId="0" fontId="12" fillId="9" borderId="1" xfId="0" applyFont="1" applyFill="1" applyBorder="1" applyAlignment="1">
      <alignment vertical="center"/>
    </xf>
    <xf numFmtId="4" fontId="12" fillId="0" borderId="1" xfId="0" applyNumberFormat="1" applyFont="1" applyBorder="1"/>
    <xf numFmtId="165" fontId="12" fillId="0" borderId="0" xfId="0" applyNumberFormat="1" applyFont="1"/>
    <xf numFmtId="165" fontId="10" fillId="0" borderId="0" xfId="0" applyNumberFormat="1" applyFont="1"/>
    <xf numFmtId="0" fontId="12" fillId="9" borderId="31" xfId="0" applyFont="1" applyFill="1" applyBorder="1"/>
    <xf numFmtId="43" fontId="12" fillId="9" borderId="2" xfId="0" applyNumberFormat="1" applyFont="1" applyFill="1" applyBorder="1"/>
    <xf numFmtId="2" fontId="12" fillId="0" borderId="2" xfId="0" applyNumberFormat="1" applyFont="1" applyBorder="1"/>
    <xf numFmtId="164" fontId="12" fillId="9" borderId="2" xfId="0" applyNumberFormat="1" applyFont="1" applyFill="1" applyBorder="1"/>
    <xf numFmtId="164" fontId="12" fillId="9" borderId="47" xfId="0" applyNumberFormat="1" applyFont="1" applyFill="1" applyBorder="1"/>
    <xf numFmtId="2" fontId="12" fillId="9" borderId="31" xfId="0" applyNumberFormat="1" applyFont="1" applyFill="1" applyBorder="1" applyAlignment="1">
      <alignment horizontal="center"/>
    </xf>
    <xf numFmtId="164" fontId="13" fillId="3" borderId="12" xfId="0" applyNumberFormat="1" applyFont="1" applyFill="1" applyBorder="1" applyAlignment="1">
      <alignment wrapText="1"/>
    </xf>
    <xf numFmtId="164" fontId="13" fillId="3" borderId="1" xfId="0" applyNumberFormat="1" applyFont="1" applyFill="1" applyBorder="1" applyAlignment="1">
      <alignment horizontal="center" vertical="center" wrapText="1"/>
    </xf>
    <xf numFmtId="164" fontId="12" fillId="3" borderId="29" xfId="0" applyNumberFormat="1" applyFont="1" applyFill="1" applyBorder="1"/>
    <xf numFmtId="0" fontId="12" fillId="9" borderId="49" xfId="0" applyFont="1" applyFill="1" applyBorder="1"/>
    <xf numFmtId="43" fontId="12" fillId="9" borderId="3" xfId="0" applyNumberFormat="1" applyFont="1" applyFill="1" applyBorder="1"/>
    <xf numFmtId="164" fontId="12" fillId="9" borderId="9" xfId="0" applyNumberFormat="1" applyFont="1" applyFill="1" applyBorder="1"/>
    <xf numFmtId="2" fontId="12" fillId="0" borderId="3" xfId="0" applyNumberFormat="1" applyFont="1" applyBorder="1"/>
    <xf numFmtId="164" fontId="12" fillId="9" borderId="3" xfId="0" applyNumberFormat="1" applyFont="1" applyFill="1" applyBorder="1"/>
    <xf numFmtId="164" fontId="12" fillId="9" borderId="49" xfId="0" applyNumberFormat="1" applyFont="1" applyFill="1" applyBorder="1"/>
    <xf numFmtId="164" fontId="12" fillId="9" borderId="48" xfId="0" applyNumberFormat="1" applyFont="1" applyFill="1" applyBorder="1"/>
    <xf numFmtId="0" fontId="13" fillId="4" borderId="29" xfId="0" applyFont="1" applyFill="1" applyBorder="1" applyAlignment="1">
      <alignment horizontal="center"/>
    </xf>
    <xf numFmtId="0" fontId="12" fillId="8" borderId="35" xfId="0" applyFont="1" applyFill="1" applyBorder="1"/>
    <xf numFmtId="0" fontId="12" fillId="8" borderId="5" xfId="0" applyFont="1" applyFill="1" applyBorder="1"/>
    <xf numFmtId="0" fontId="12" fillId="8" borderId="6" xfId="0" applyFont="1" applyFill="1" applyBorder="1"/>
    <xf numFmtId="0" fontId="12" fillId="8" borderId="32" xfId="0" applyFont="1" applyFill="1" applyBorder="1"/>
    <xf numFmtId="0" fontId="12" fillId="8" borderId="0" xfId="0" applyFont="1" applyFill="1"/>
    <xf numFmtId="0" fontId="12" fillId="8" borderId="14" xfId="0" applyFont="1" applyFill="1" applyBorder="1"/>
    <xf numFmtId="0" fontId="12" fillId="6" borderId="29" xfId="0" applyFont="1" applyFill="1" applyBorder="1"/>
    <xf numFmtId="164" fontId="12" fillId="0" borderId="30" xfId="0" applyNumberFormat="1" applyFont="1" applyBorder="1" applyAlignment="1">
      <alignment horizontal="center"/>
    </xf>
    <xf numFmtId="0" fontId="14" fillId="9" borderId="29" xfId="0" applyFont="1" applyFill="1" applyBorder="1"/>
    <xf numFmtId="0" fontId="14" fillId="9" borderId="1" xfId="0" applyFont="1" applyFill="1" applyBorder="1" applyAlignment="1">
      <alignment vertical="top"/>
    </xf>
    <xf numFmtId="0" fontId="13" fillId="12" borderId="30" xfId="0" applyFont="1" applyFill="1" applyBorder="1" applyAlignment="1">
      <alignment horizontal="center" vertical="center"/>
    </xf>
    <xf numFmtId="164" fontId="12" fillId="0" borderId="0" xfId="0" applyNumberFormat="1" applyFont="1" applyAlignment="1">
      <alignment horizontal="center"/>
    </xf>
    <xf numFmtId="0" fontId="12" fillId="9" borderId="1" xfId="0" applyFont="1" applyFill="1" applyBorder="1"/>
    <xf numFmtId="0" fontId="12" fillId="0" borderId="32" xfId="0" applyFont="1" applyBorder="1"/>
    <xf numFmtId="0" fontId="12" fillId="0" borderId="20" xfId="0" applyFont="1" applyBorder="1"/>
    <xf numFmtId="0" fontId="13" fillId="0" borderId="0" xfId="0" applyFont="1"/>
    <xf numFmtId="0" fontId="12" fillId="3" borderId="29"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30" xfId="0" applyFont="1" applyFill="1" applyBorder="1" applyAlignment="1">
      <alignment horizontal="center" vertical="center"/>
    </xf>
    <xf numFmtId="0" fontId="13" fillId="0" borderId="0" xfId="0" applyFont="1" applyAlignment="1">
      <alignment vertical="center"/>
    </xf>
    <xf numFmtId="164" fontId="12" fillId="0" borderId="1" xfId="0" applyNumberFormat="1" applyFont="1" applyBorder="1"/>
    <xf numFmtId="164" fontId="12" fillId="0" borderId="0" xfId="0" applyNumberFormat="1" applyFont="1"/>
    <xf numFmtId="0" fontId="9" fillId="0" borderId="0" xfId="0" applyFont="1"/>
    <xf numFmtId="0" fontId="12" fillId="0" borderId="0" xfId="0" applyFont="1" applyAlignment="1">
      <alignment vertical="top" wrapText="1"/>
    </xf>
    <xf numFmtId="164" fontId="12" fillId="0" borderId="0" xfId="0" applyNumberFormat="1" applyFont="1" applyAlignment="1">
      <alignment vertical="top" wrapText="1"/>
    </xf>
    <xf numFmtId="0" fontId="12" fillId="9" borderId="26" xfId="0" applyFont="1" applyFill="1" applyBorder="1"/>
    <xf numFmtId="0" fontId="12" fillId="9" borderId="25" xfId="0" applyFont="1" applyFill="1" applyBorder="1"/>
    <xf numFmtId="164" fontId="12" fillId="0" borderId="19" xfId="0" applyNumberFormat="1" applyFont="1" applyBorder="1"/>
    <xf numFmtId="0" fontId="12" fillId="0" borderId="19" xfId="0" applyFont="1" applyBorder="1"/>
    <xf numFmtId="164" fontId="12" fillId="9" borderId="19" xfId="0" applyNumberFormat="1" applyFont="1" applyFill="1" applyBorder="1"/>
    <xf numFmtId="164" fontId="12" fillId="9" borderId="45" xfId="0" applyNumberFormat="1" applyFont="1" applyFill="1" applyBorder="1"/>
    <xf numFmtId="0" fontId="12" fillId="0" borderId="0" xfId="0" applyFont="1" applyAlignment="1">
      <alignment horizontal="center" vertical="top" wrapText="1"/>
    </xf>
    <xf numFmtId="0" fontId="12" fillId="9" borderId="18" xfId="0" applyFont="1" applyFill="1" applyBorder="1"/>
    <xf numFmtId="0" fontId="12" fillId="3" borderId="49" xfId="0" applyFont="1" applyFill="1" applyBorder="1" applyAlignment="1">
      <alignment horizontal="center" vertical="center"/>
    </xf>
    <xf numFmtId="164" fontId="12" fillId="3" borderId="3" xfId="0" applyNumberFormat="1"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48" xfId="0" applyFont="1" applyFill="1" applyBorder="1" applyAlignment="1">
      <alignment horizontal="center" vertical="center"/>
    </xf>
    <xf numFmtId="1" fontId="12" fillId="0" borderId="1" xfId="0" applyNumberFormat="1" applyFont="1" applyBorder="1"/>
    <xf numFmtId="164" fontId="12" fillId="0" borderId="2" xfId="0" applyNumberFormat="1" applyFont="1" applyBorder="1"/>
    <xf numFmtId="1" fontId="12" fillId="0" borderId="19" xfId="0" applyNumberFormat="1" applyFont="1" applyBorder="1"/>
    <xf numFmtId="43" fontId="12" fillId="0" borderId="0" xfId="0" applyNumberFormat="1" applyFont="1" applyAlignment="1">
      <alignment horizontal="center"/>
    </xf>
    <xf numFmtId="164" fontId="12" fillId="0" borderId="50" xfId="0" applyNumberFormat="1" applyFont="1" applyBorder="1"/>
    <xf numFmtId="0" fontId="12" fillId="16" borderId="32" xfId="0" applyFont="1" applyFill="1" applyBorder="1"/>
    <xf numFmtId="0" fontId="10" fillId="16" borderId="20" xfId="0" applyFont="1" applyFill="1" applyBorder="1" applyAlignment="1">
      <alignment horizontal="center"/>
    </xf>
    <xf numFmtId="0" fontId="13" fillId="16" borderId="20" xfId="0" applyFont="1" applyFill="1" applyBorder="1" applyAlignment="1">
      <alignment horizontal="center"/>
    </xf>
    <xf numFmtId="164" fontId="12" fillId="16" borderId="20" xfId="0" applyNumberFormat="1" applyFont="1" applyFill="1" applyBorder="1" applyAlignment="1">
      <alignment horizontal="center"/>
    </xf>
    <xf numFmtId="164" fontId="12" fillId="9" borderId="45" xfId="0" applyNumberFormat="1" applyFont="1" applyFill="1" applyBorder="1" applyAlignment="1">
      <alignment horizontal="center"/>
    </xf>
    <xf numFmtId="0" fontId="12" fillId="16" borderId="51" xfId="0" applyFont="1" applyFill="1" applyBorder="1"/>
    <xf numFmtId="0" fontId="13" fillId="16" borderId="33" xfId="0" applyFont="1" applyFill="1" applyBorder="1" applyAlignment="1">
      <alignment horizontal="right"/>
    </xf>
    <xf numFmtId="164" fontId="12" fillId="16" borderId="33" xfId="0" applyNumberFormat="1" applyFont="1" applyFill="1" applyBorder="1" applyAlignment="1">
      <alignment horizontal="center"/>
    </xf>
    <xf numFmtId="164" fontId="12" fillId="16" borderId="27" xfId="0" applyNumberFormat="1" applyFont="1" applyFill="1" applyBorder="1" applyAlignment="1">
      <alignment horizontal="center"/>
    </xf>
    <xf numFmtId="0" fontId="13" fillId="0" borderId="1" xfId="0" applyFont="1" applyBorder="1" applyAlignment="1">
      <alignment horizontal="center"/>
    </xf>
    <xf numFmtId="0" fontId="13" fillId="0" borderId="30" xfId="0" applyFont="1" applyBorder="1" applyAlignment="1">
      <alignment horizontal="center"/>
    </xf>
    <xf numFmtId="0" fontId="13" fillId="4" borderId="29" xfId="0" applyFont="1" applyFill="1" applyBorder="1"/>
    <xf numFmtId="0" fontId="12" fillId="3" borderId="29" xfId="0" applyFont="1" applyFill="1" applyBorder="1" applyAlignment="1">
      <alignment wrapText="1"/>
    </xf>
    <xf numFmtId="0" fontId="13" fillId="4" borderId="29" xfId="0" applyFont="1" applyFill="1" applyBorder="1" applyAlignment="1">
      <alignment horizontal="center" vertical="center" wrapText="1"/>
    </xf>
    <xf numFmtId="0" fontId="12" fillId="0" borderId="0" xfId="0" applyFont="1" applyAlignment="1">
      <alignment wrapText="1"/>
    </xf>
    <xf numFmtId="10" fontId="12" fillId="0" borderId="29" xfId="0" applyNumberFormat="1" applyFont="1" applyBorder="1"/>
    <xf numFmtId="10" fontId="12" fillId="0" borderId="1" xfId="0" applyNumberFormat="1" applyFont="1" applyBorder="1"/>
    <xf numFmtId="165" fontId="12" fillId="9" borderId="30" xfId="0" applyNumberFormat="1" applyFont="1" applyFill="1" applyBorder="1"/>
    <xf numFmtId="165" fontId="12" fillId="9" borderId="1" xfId="0" applyNumberFormat="1" applyFont="1" applyFill="1" applyBorder="1"/>
    <xf numFmtId="10" fontId="12" fillId="0" borderId="18" xfId="0" applyNumberFormat="1" applyFont="1" applyBorder="1"/>
    <xf numFmtId="10" fontId="12" fillId="0" borderId="19" xfId="0" applyNumberFormat="1" applyFont="1" applyBorder="1"/>
    <xf numFmtId="165" fontId="12" fillId="9" borderId="19" xfId="0" applyNumberFormat="1" applyFont="1" applyFill="1" applyBorder="1"/>
    <xf numFmtId="165" fontId="12" fillId="9" borderId="45" xfId="0" applyNumberFormat="1" applyFont="1" applyFill="1" applyBorder="1"/>
    <xf numFmtId="0" fontId="13" fillId="15" borderId="3" xfId="0" applyFont="1" applyFill="1" applyBorder="1" applyAlignment="1">
      <alignment horizontal="center"/>
    </xf>
    <xf numFmtId="43" fontId="12" fillId="9" borderId="10" xfId="0" applyNumberFormat="1" applyFont="1" applyFill="1" applyBorder="1" applyAlignment="1">
      <alignment horizontal="center"/>
    </xf>
    <xf numFmtId="164" fontId="12" fillId="15" borderId="11" xfId="0" applyNumberFormat="1" applyFont="1" applyFill="1" applyBorder="1"/>
    <xf numFmtId="0" fontId="12" fillId="15" borderId="11" xfId="0" applyFont="1" applyFill="1" applyBorder="1" applyAlignment="1">
      <alignment horizontal="center"/>
    </xf>
    <xf numFmtId="164" fontId="12" fillId="9" borderId="15" xfId="0" applyNumberFormat="1" applyFont="1" applyFill="1" applyBorder="1"/>
    <xf numFmtId="164" fontId="13" fillId="5" borderId="53" xfId="0" applyNumberFormat="1" applyFont="1" applyFill="1" applyBorder="1"/>
    <xf numFmtId="164" fontId="13" fillId="5" borderId="54" xfId="0" applyNumberFormat="1" applyFont="1" applyFill="1" applyBorder="1"/>
    <xf numFmtId="164" fontId="13" fillId="5" borderId="55" xfId="0" applyNumberFormat="1" applyFont="1" applyFill="1" applyBorder="1"/>
    <xf numFmtId="164" fontId="12" fillId="9" borderId="52" xfId="0" applyNumberFormat="1" applyFont="1" applyFill="1" applyBorder="1"/>
    <xf numFmtId="0" fontId="12" fillId="9" borderId="26" xfId="0" applyFont="1" applyFill="1" applyBorder="1" applyAlignment="1">
      <alignment horizontal="center"/>
    </xf>
    <xf numFmtId="0" fontId="11" fillId="0" borderId="0" xfId="0" applyFont="1"/>
    <xf numFmtId="164" fontId="16" fillId="15" borderId="38" xfId="0" applyNumberFormat="1" applyFont="1" applyFill="1" applyBorder="1"/>
    <xf numFmtId="49" fontId="8" fillId="0" borderId="1" xfId="0" applyNumberFormat="1" applyFont="1" applyBorder="1" applyAlignment="1" applyProtection="1">
      <alignment horizontal="center"/>
      <protection locked="0"/>
    </xf>
    <xf numFmtId="49" fontId="11" fillId="0" borderId="0" xfId="0" applyNumberFormat="1" applyFont="1" applyAlignment="1">
      <alignment horizontal="center"/>
    </xf>
    <xf numFmtId="49" fontId="8" fillId="12" borderId="1" xfId="0" applyNumberFormat="1" applyFont="1" applyFill="1" applyBorder="1" applyAlignment="1">
      <alignment horizontal="center"/>
    </xf>
    <xf numFmtId="0" fontId="1" fillId="0" borderId="1" xfId="0" applyFont="1" applyBorder="1" applyAlignment="1">
      <alignment horizontal="left" vertical="top"/>
    </xf>
    <xf numFmtId="0" fontId="2" fillId="3" borderId="1" xfId="0" applyFont="1" applyFill="1" applyBorder="1"/>
    <xf numFmtId="0" fontId="6" fillId="3" borderId="1" xfId="0" applyFont="1" applyFill="1" applyBorder="1" applyAlignment="1">
      <alignment horizontal="center"/>
    </xf>
    <xf numFmtId="49" fontId="8" fillId="20" borderId="1" xfId="0" applyNumberFormat="1" applyFont="1" applyFill="1" applyBorder="1" applyAlignment="1">
      <alignment horizontal="center"/>
    </xf>
    <xf numFmtId="49" fontId="8" fillId="20" borderId="2" xfId="0" applyNumberFormat="1" applyFont="1" applyFill="1" applyBorder="1" applyAlignment="1">
      <alignment horizontal="right"/>
    </xf>
    <xf numFmtId="0" fontId="6" fillId="20" borderId="1" xfId="0" applyFont="1" applyFill="1" applyBorder="1" applyAlignment="1">
      <alignment horizontal="center"/>
    </xf>
    <xf numFmtId="0" fontId="1" fillId="20" borderId="1" xfId="0" applyFont="1" applyFill="1" applyBorder="1"/>
    <xf numFmtId="0" fontId="2" fillId="3" borderId="29" xfId="0" applyFont="1" applyFill="1" applyBorder="1"/>
    <xf numFmtId="0" fontId="7" fillId="20" borderId="30" xfId="0" applyFont="1" applyFill="1" applyBorder="1" applyAlignment="1">
      <alignment horizontal="center" vertical="center"/>
    </xf>
    <xf numFmtId="44" fontId="6" fillId="3" borderId="30" xfId="0" applyNumberFormat="1" applyFont="1" applyFill="1" applyBorder="1" applyAlignment="1">
      <alignment horizontal="center" vertical="center" wrapText="1"/>
    </xf>
    <xf numFmtId="42" fontId="8" fillId="20" borderId="30" xfId="0" applyNumberFormat="1" applyFont="1" applyFill="1" applyBorder="1" applyProtection="1">
      <protection locked="0"/>
    </xf>
    <xf numFmtId="42" fontId="8" fillId="20" borderId="45" xfId="0" applyNumberFormat="1" applyFont="1" applyFill="1" applyBorder="1"/>
    <xf numFmtId="0" fontId="1" fillId="15" borderId="32" xfId="0" applyFont="1" applyFill="1" applyBorder="1"/>
    <xf numFmtId="0" fontId="1" fillId="15" borderId="0" xfId="0" applyFont="1" applyFill="1"/>
    <xf numFmtId="0" fontId="1" fillId="15" borderId="20" xfId="0" applyFont="1" applyFill="1" applyBorder="1"/>
    <xf numFmtId="0" fontId="22" fillId="18" borderId="1" xfId="0" applyFont="1" applyFill="1" applyBorder="1" applyAlignment="1">
      <alignment horizontal="center" vertical="center"/>
    </xf>
    <xf numFmtId="0" fontId="22" fillId="18" borderId="10" xfId="0" applyFont="1" applyFill="1" applyBorder="1" applyAlignment="1">
      <alignment horizontal="center" vertical="center"/>
    </xf>
    <xf numFmtId="164" fontId="23" fillId="18" borderId="10" xfId="0" applyNumberFormat="1" applyFont="1" applyFill="1" applyBorder="1" applyAlignment="1">
      <alignment horizontal="right"/>
    </xf>
    <xf numFmtId="164" fontId="23" fillId="18" borderId="1" xfId="0" applyNumberFormat="1" applyFont="1" applyFill="1" applyBorder="1" applyAlignment="1">
      <alignment horizontal="right"/>
    </xf>
    <xf numFmtId="164" fontId="23" fillId="18" borderId="10" xfId="0" quotePrefix="1" applyNumberFormat="1" applyFont="1" applyFill="1" applyBorder="1" applyAlignment="1">
      <alignment horizontal="right"/>
    </xf>
    <xf numFmtId="164" fontId="24" fillId="18" borderId="10" xfId="0" applyNumberFormat="1" applyFont="1" applyFill="1" applyBorder="1" applyAlignment="1">
      <alignment horizontal="right"/>
    </xf>
    <xf numFmtId="164" fontId="22" fillId="18" borderId="37" xfId="0" applyNumberFormat="1" applyFont="1" applyFill="1" applyBorder="1" applyAlignment="1">
      <alignment horizontal="right" vertical="center"/>
    </xf>
    <xf numFmtId="164" fontId="24" fillId="18" borderId="1" xfId="0" applyNumberFormat="1" applyFont="1" applyFill="1" applyBorder="1" applyAlignment="1">
      <alignment horizontal="right"/>
    </xf>
    <xf numFmtId="164" fontId="24" fillId="18" borderId="10" xfId="0" quotePrefix="1" applyNumberFormat="1" applyFont="1" applyFill="1" applyBorder="1" applyAlignment="1">
      <alignment horizontal="right"/>
    </xf>
    <xf numFmtId="0" fontId="16" fillId="15" borderId="12" xfId="0" applyFont="1" applyFill="1" applyBorder="1" applyAlignment="1">
      <alignment horizontal="center"/>
    </xf>
    <xf numFmtId="0" fontId="16" fillId="15" borderId="12" xfId="0" applyFont="1" applyFill="1" applyBorder="1" applyAlignment="1">
      <alignment horizontal="center" wrapText="1"/>
    </xf>
    <xf numFmtId="164" fontId="24" fillId="18" borderId="4" xfId="0" applyNumberFormat="1" applyFont="1" applyFill="1" applyBorder="1" applyAlignment="1">
      <alignment horizontal="right"/>
    </xf>
    <xf numFmtId="164" fontId="22" fillId="18" borderId="19" xfId="0" applyNumberFormat="1" applyFont="1" applyFill="1" applyBorder="1" applyAlignment="1">
      <alignment horizontal="right" vertical="center"/>
    </xf>
    <xf numFmtId="0" fontId="13" fillId="8" borderId="5" xfId="0" applyFont="1" applyFill="1" applyBorder="1" applyAlignment="1">
      <alignment vertical="center"/>
    </xf>
    <xf numFmtId="0" fontId="13" fillId="8" borderId="6" xfId="0" applyFont="1" applyFill="1" applyBorder="1" applyAlignment="1">
      <alignment vertical="center"/>
    </xf>
    <xf numFmtId="0" fontId="13" fillId="8" borderId="0" xfId="0" applyFont="1" applyFill="1" applyAlignment="1">
      <alignment vertical="center"/>
    </xf>
    <xf numFmtId="0" fontId="13" fillId="8" borderId="14" xfId="0" applyFont="1" applyFill="1" applyBorder="1" applyAlignment="1">
      <alignment vertical="center"/>
    </xf>
    <xf numFmtId="0" fontId="8" fillId="20" borderId="26" xfId="0" applyFont="1" applyFill="1" applyBorder="1" applyAlignment="1" applyProtection="1">
      <alignment vertical="top"/>
      <protection locked="0"/>
    </xf>
    <xf numFmtId="0" fontId="8" fillId="20" borderId="12" xfId="0" applyFont="1" applyFill="1" applyBorder="1" applyAlignment="1" applyProtection="1">
      <alignment vertical="top"/>
      <protection locked="0"/>
    </xf>
    <xf numFmtId="0" fontId="15" fillId="0" borderId="0" xfId="1" applyFont="1" applyFill="1" applyBorder="1" applyAlignment="1">
      <alignment vertical="top"/>
    </xf>
    <xf numFmtId="0" fontId="9" fillId="0" borderId="0" xfId="0" applyFont="1" applyAlignment="1">
      <alignment vertical="top"/>
    </xf>
    <xf numFmtId="0" fontId="28" fillId="0" borderId="0" xfId="1" applyFont="1" applyFill="1" applyBorder="1" applyAlignment="1">
      <alignment vertical="top"/>
    </xf>
    <xf numFmtId="0" fontId="1" fillId="0" borderId="0" xfId="0" applyFont="1" applyAlignment="1">
      <alignment vertical="top"/>
    </xf>
    <xf numFmtId="14" fontId="13" fillId="9" borderId="1" xfId="0" applyNumberFormat="1" applyFont="1" applyFill="1" applyBorder="1" applyAlignment="1">
      <alignment vertical="center" wrapText="1"/>
    </xf>
    <xf numFmtId="14" fontId="13" fillId="9" borderId="30" xfId="0" applyNumberFormat="1" applyFont="1" applyFill="1" applyBorder="1" applyAlignment="1">
      <alignment vertical="center" wrapText="1"/>
    </xf>
    <xf numFmtId="0" fontId="12" fillId="0" borderId="0" xfId="0" applyFont="1" applyAlignment="1">
      <alignment horizontal="center" vertical="center"/>
    </xf>
    <xf numFmtId="164" fontId="12" fillId="21" borderId="1" xfId="0" applyNumberFormat="1" applyFont="1" applyFill="1" applyBorder="1" applyAlignment="1">
      <alignment horizontal="right"/>
    </xf>
    <xf numFmtId="164" fontId="12" fillId="21" borderId="2" xfId="0" applyNumberFormat="1" applyFont="1" applyFill="1" applyBorder="1" applyAlignment="1">
      <alignment horizontal="right"/>
    </xf>
    <xf numFmtId="0" fontId="10" fillId="18" borderId="1" xfId="0" applyFont="1" applyFill="1" applyBorder="1" applyAlignment="1">
      <alignment horizontal="center" vertical="center"/>
    </xf>
    <xf numFmtId="0" fontId="13" fillId="18" borderId="29" xfId="0" applyFont="1" applyFill="1" applyBorder="1"/>
    <xf numFmtId="0" fontId="10" fillId="18" borderId="1" xfId="0" applyFont="1" applyFill="1" applyBorder="1" applyAlignment="1">
      <alignment horizontal="center" vertical="center" wrapText="1"/>
    </xf>
    <xf numFmtId="164" fontId="12" fillId="21" borderId="1" xfId="0" quotePrefix="1" applyNumberFormat="1" applyFont="1" applyFill="1" applyBorder="1" applyAlignment="1">
      <alignment horizontal="right"/>
    </xf>
    <xf numFmtId="164" fontId="12" fillId="21" borderId="30" xfId="0" applyNumberFormat="1" applyFont="1" applyFill="1" applyBorder="1" applyAlignment="1">
      <alignment horizontal="right"/>
    </xf>
    <xf numFmtId="164" fontId="12" fillId="21" borderId="47" xfId="0" applyNumberFormat="1" applyFont="1" applyFill="1" applyBorder="1" applyAlignment="1">
      <alignment horizontal="right"/>
    </xf>
    <xf numFmtId="164" fontId="10" fillId="21" borderId="19" xfId="0" applyNumberFormat="1" applyFont="1" applyFill="1" applyBorder="1" applyAlignment="1">
      <alignment horizontal="right" vertical="center"/>
    </xf>
    <xf numFmtId="164" fontId="12" fillId="21" borderId="2" xfId="0" quotePrefix="1" applyNumberFormat="1" applyFont="1" applyFill="1" applyBorder="1" applyAlignment="1">
      <alignment horizontal="right"/>
    </xf>
    <xf numFmtId="164" fontId="10" fillId="21" borderId="19" xfId="0" applyNumberFormat="1" applyFont="1" applyFill="1" applyBorder="1" applyAlignment="1">
      <alignment horizontal="right"/>
    </xf>
    <xf numFmtId="164" fontId="24" fillId="18" borderId="3" xfId="0" applyNumberFormat="1" applyFont="1" applyFill="1" applyBorder="1" applyAlignment="1">
      <alignment horizontal="right"/>
    </xf>
    <xf numFmtId="164" fontId="24" fillId="18" borderId="7" xfId="0" applyNumberFormat="1" applyFont="1" applyFill="1" applyBorder="1" applyAlignment="1">
      <alignment horizontal="right"/>
    </xf>
    <xf numFmtId="0" fontId="13" fillId="18" borderId="10" xfId="0" applyFont="1" applyFill="1" applyBorder="1"/>
    <xf numFmtId="0" fontId="13" fillId="18" borderId="10" xfId="0" applyFont="1" applyFill="1" applyBorder="1" applyAlignment="1">
      <alignment horizontal="left"/>
    </xf>
    <xf numFmtId="0" fontId="22" fillId="18" borderId="60" xfId="0" applyFont="1" applyFill="1" applyBorder="1" applyAlignment="1">
      <alignment horizontal="center" vertical="center"/>
    </xf>
    <xf numFmtId="164" fontId="23" fillId="18" borderId="61" xfId="0" applyNumberFormat="1" applyFont="1" applyFill="1" applyBorder="1" applyAlignment="1">
      <alignment horizontal="right"/>
    </xf>
    <xf numFmtId="164" fontId="24" fillId="18" borderId="61" xfId="0" applyNumberFormat="1" applyFont="1" applyFill="1" applyBorder="1" applyAlignment="1">
      <alignment horizontal="right"/>
    </xf>
    <xf numFmtId="164" fontId="22" fillId="18" borderId="62" xfId="0" applyNumberFormat="1" applyFont="1" applyFill="1" applyBorder="1" applyAlignment="1">
      <alignment horizontal="right" vertical="center"/>
    </xf>
    <xf numFmtId="0" fontId="10" fillId="18" borderId="30" xfId="0" applyFont="1" applyFill="1" applyBorder="1" applyAlignment="1">
      <alignment horizontal="center" vertical="center" wrapText="1"/>
    </xf>
    <xf numFmtId="164" fontId="10" fillId="21" borderId="45" xfId="0" applyNumberFormat="1" applyFont="1" applyFill="1" applyBorder="1" applyAlignment="1">
      <alignment horizontal="right"/>
    </xf>
    <xf numFmtId="0" fontId="12" fillId="9" borderId="29" xfId="0" applyFont="1" applyFill="1" applyBorder="1" applyAlignment="1">
      <alignment vertical="top" wrapText="1"/>
    </xf>
    <xf numFmtId="43" fontId="12" fillId="9" borderId="1" xfId="0" applyNumberFormat="1" applyFont="1" applyFill="1" applyBorder="1" applyAlignment="1">
      <alignment wrapText="1"/>
    </xf>
    <xf numFmtId="14" fontId="1" fillId="20" borderId="30" xfId="0" applyNumberFormat="1" applyFont="1" applyFill="1" applyBorder="1" applyAlignment="1">
      <alignment horizontal="left" vertical="top"/>
    </xf>
    <xf numFmtId="0" fontId="21" fillId="3" borderId="80" xfId="0" applyFont="1" applyFill="1" applyBorder="1" applyAlignment="1">
      <alignment horizontal="center" vertical="top" wrapText="1"/>
    </xf>
    <xf numFmtId="0" fontId="21" fillId="3" borderId="81" xfId="0" applyFont="1" applyFill="1" applyBorder="1" applyAlignment="1">
      <alignment horizontal="center" vertical="top" wrapText="1"/>
    </xf>
    <xf numFmtId="0" fontId="21" fillId="3" borderId="82" xfId="0" applyFont="1" applyFill="1" applyBorder="1" applyAlignment="1">
      <alignment horizontal="center" vertical="top" wrapText="1"/>
    </xf>
    <xf numFmtId="0" fontId="0" fillId="3" borderId="74" xfId="0" applyFill="1" applyBorder="1" applyAlignment="1">
      <alignment horizontal="left" vertical="top" wrapText="1"/>
    </xf>
    <xf numFmtId="0" fontId="0" fillId="3" borderId="0" xfId="0" applyFill="1" applyAlignment="1">
      <alignment horizontal="left" vertical="top" wrapText="1"/>
    </xf>
    <xf numFmtId="0" fontId="0" fillId="3" borderId="75" xfId="0" applyFill="1" applyBorder="1" applyAlignment="1">
      <alignment horizontal="left" vertical="top" wrapText="1"/>
    </xf>
    <xf numFmtId="0" fontId="0" fillId="3" borderId="76" xfId="0" applyFill="1" applyBorder="1" applyAlignment="1">
      <alignment horizontal="left" vertical="top" wrapText="1"/>
    </xf>
    <xf numFmtId="0" fontId="0" fillId="3" borderId="77" xfId="0" applyFill="1" applyBorder="1" applyAlignment="1">
      <alignment horizontal="left" vertical="top" wrapText="1"/>
    </xf>
    <xf numFmtId="0" fontId="0" fillId="3" borderId="78" xfId="0" applyFill="1" applyBorder="1" applyAlignment="1">
      <alignment horizontal="left" vertical="top" wrapText="1"/>
    </xf>
    <xf numFmtId="0" fontId="0" fillId="0" borderId="80" xfId="0" applyBorder="1" applyAlignment="1">
      <alignment horizontal="center"/>
    </xf>
    <xf numFmtId="0" fontId="0" fillId="0" borderId="81" xfId="0" applyBorder="1" applyAlignment="1">
      <alignment horizontal="center"/>
    </xf>
    <xf numFmtId="0" fontId="0" fillId="0" borderId="82" xfId="0" applyBorder="1" applyAlignment="1">
      <alignment horizontal="center"/>
    </xf>
    <xf numFmtId="0" fontId="13" fillId="4" borderId="44" xfId="0" applyFont="1" applyFill="1" applyBorder="1" applyAlignment="1">
      <alignment horizontal="center"/>
    </xf>
    <xf numFmtId="0" fontId="13" fillId="4" borderId="41" xfId="0" applyFont="1" applyFill="1" applyBorder="1" applyAlignment="1">
      <alignment horizontal="center"/>
    </xf>
    <xf numFmtId="0" fontId="13" fillId="4" borderId="42" xfId="0" applyFont="1" applyFill="1" applyBorder="1" applyAlignment="1">
      <alignment horizont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43" fontId="12" fillId="12" borderId="1" xfId="0" applyNumberFormat="1" applyFont="1" applyFill="1" applyBorder="1" applyAlignment="1">
      <alignment horizontal="left" vertical="top"/>
    </xf>
    <xf numFmtId="0" fontId="12" fillId="0" borderId="37" xfId="0" applyFont="1" applyBorder="1" applyAlignment="1">
      <alignment horizontal="left" vertical="top" wrapText="1"/>
    </xf>
    <xf numFmtId="0" fontId="12" fillId="0" borderId="38" xfId="0" applyFont="1" applyBorder="1" applyAlignment="1">
      <alignment horizontal="left" vertical="top" wrapText="1"/>
    </xf>
    <xf numFmtId="0" fontId="12" fillId="0" borderId="39" xfId="0" applyFont="1" applyBorder="1" applyAlignment="1">
      <alignment horizontal="left" vertical="top" wrapText="1"/>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48" xfId="0" applyFont="1" applyFill="1" applyBorder="1" applyAlignment="1">
      <alignment horizontal="center"/>
    </xf>
    <xf numFmtId="0" fontId="13" fillId="4" borderId="30" xfId="0" applyFont="1" applyFill="1" applyBorder="1" applyAlignment="1">
      <alignment horizontal="center" vertical="center" wrapText="1"/>
    </xf>
    <xf numFmtId="0" fontId="13" fillId="4" borderId="1" xfId="0" applyFont="1" applyFill="1" applyBorder="1" applyAlignment="1">
      <alignment horizontal="center" vertical="center"/>
    </xf>
    <xf numFmtId="0" fontId="9" fillId="17" borderId="71" xfId="0" applyFont="1" applyFill="1" applyBorder="1" applyAlignment="1">
      <alignment horizontal="center" vertical="center" wrapText="1"/>
    </xf>
    <xf numFmtId="0" fontId="9" fillId="17" borderId="72" xfId="0" applyFont="1" applyFill="1" applyBorder="1" applyAlignment="1">
      <alignment horizontal="center" vertical="center" wrapText="1"/>
    </xf>
    <xf numFmtId="0" fontId="9" fillId="17" borderId="73" xfId="0" applyFont="1" applyFill="1" applyBorder="1" applyAlignment="1">
      <alignment horizontal="center" vertical="center" wrapText="1"/>
    </xf>
    <xf numFmtId="0" fontId="15" fillId="17" borderId="0" xfId="1" applyFont="1" applyFill="1" applyBorder="1" applyAlignment="1">
      <alignment horizontal="center" vertical="top" wrapText="1"/>
    </xf>
    <xf numFmtId="0" fontId="15" fillId="17" borderId="75" xfId="1" applyFont="1" applyFill="1" applyBorder="1" applyAlignment="1">
      <alignment horizontal="center" vertical="top" wrapText="1"/>
    </xf>
    <xf numFmtId="0" fontId="15" fillId="17" borderId="77" xfId="1" applyFont="1" applyFill="1" applyBorder="1" applyAlignment="1">
      <alignment horizontal="center" vertical="top" wrapText="1"/>
    </xf>
    <xf numFmtId="0" fontId="15" fillId="17" borderId="78" xfId="1" applyFont="1" applyFill="1" applyBorder="1" applyAlignment="1">
      <alignment horizontal="center" vertical="top" wrapText="1"/>
    </xf>
    <xf numFmtId="0" fontId="10" fillId="17" borderId="74" xfId="0" applyFont="1" applyFill="1" applyBorder="1" applyAlignment="1">
      <alignment horizontal="left" vertical="top" wrapText="1"/>
    </xf>
    <xf numFmtId="0" fontId="10" fillId="17" borderId="0" xfId="0" applyFont="1" applyFill="1" applyAlignment="1">
      <alignment horizontal="left" vertical="top" wrapText="1"/>
    </xf>
    <xf numFmtId="0" fontId="10" fillId="17" borderId="74" xfId="0" applyFont="1" applyFill="1" applyBorder="1" applyAlignment="1">
      <alignment horizontal="center" vertical="center" wrapText="1"/>
    </xf>
    <xf numFmtId="0" fontId="10" fillId="17" borderId="0" xfId="0" applyFont="1" applyFill="1" applyAlignment="1">
      <alignment horizontal="center" vertical="center" wrapText="1"/>
    </xf>
    <xf numFmtId="0" fontId="10" fillId="17" borderId="75" xfId="0" applyFont="1" applyFill="1" applyBorder="1" applyAlignment="1">
      <alignment horizontal="left" vertical="top" wrapText="1"/>
    </xf>
    <xf numFmtId="0" fontId="10" fillId="17" borderId="0" xfId="0" applyFont="1" applyFill="1" applyAlignment="1">
      <alignment horizontal="center" vertical="center"/>
    </xf>
    <xf numFmtId="0" fontId="10" fillId="17" borderId="75" xfId="0" applyFont="1" applyFill="1" applyBorder="1" applyAlignment="1">
      <alignment horizontal="center" vertical="center"/>
    </xf>
    <xf numFmtId="164" fontId="12" fillId="0" borderId="10" xfId="0" applyNumberFormat="1" applyFont="1" applyBorder="1" applyAlignment="1">
      <alignment horizontal="center" wrapText="1"/>
    </xf>
    <xf numFmtId="164" fontId="12" fillId="0" borderId="12" xfId="0" applyNumberFormat="1" applyFont="1" applyBorder="1" applyAlignment="1">
      <alignment horizontal="center" wrapText="1"/>
    </xf>
    <xf numFmtId="0" fontId="12" fillId="3" borderId="1" xfId="0" applyFont="1" applyFill="1" applyBorder="1" applyAlignment="1">
      <alignment horizontal="center" wrapText="1"/>
    </xf>
    <xf numFmtId="0" fontId="12" fillId="3" borderId="10" xfId="0" applyFont="1" applyFill="1" applyBorder="1" applyAlignment="1">
      <alignment horizontal="center" wrapText="1"/>
    </xf>
    <xf numFmtId="0" fontId="10" fillId="13" borderId="16" xfId="0" applyFont="1" applyFill="1" applyBorder="1" applyAlignment="1">
      <alignment horizontal="center"/>
    </xf>
    <xf numFmtId="0" fontId="10" fillId="13" borderId="41" xfId="0" applyFont="1" applyFill="1" applyBorder="1" applyAlignment="1">
      <alignment horizontal="center"/>
    </xf>
    <xf numFmtId="0" fontId="10" fillId="13" borderId="59" xfId="0" applyFont="1" applyFill="1" applyBorder="1" applyAlignment="1">
      <alignment horizontal="center"/>
    </xf>
    <xf numFmtId="0" fontId="12" fillId="16" borderId="23" xfId="0" applyFont="1" applyFill="1" applyBorder="1" applyAlignment="1">
      <alignment horizontal="center"/>
    </xf>
    <xf numFmtId="0" fontId="12" fillId="16" borderId="50" xfId="0" applyFont="1" applyFill="1" applyBorder="1" applyAlignment="1">
      <alignment horizontal="center"/>
    </xf>
    <xf numFmtId="0" fontId="12" fillId="16" borderId="24" xfId="0" applyFont="1" applyFill="1" applyBorder="1" applyAlignment="1">
      <alignment horizontal="center"/>
    </xf>
    <xf numFmtId="0" fontId="12" fillId="0" borderId="4" xfId="0" applyFont="1" applyBorder="1" applyAlignment="1">
      <alignment horizontal="center"/>
    </xf>
    <xf numFmtId="0" fontId="12" fillId="0" borderId="5" xfId="0" applyFont="1" applyBorder="1" applyAlignment="1">
      <alignment horizontal="center"/>
    </xf>
    <xf numFmtId="0" fontId="13" fillId="4" borderId="10" xfId="0" applyFont="1" applyFill="1" applyBorder="1" applyAlignment="1">
      <alignment horizontal="center"/>
    </xf>
    <xf numFmtId="0" fontId="13" fillId="4" borderId="22" xfId="0" applyFont="1" applyFill="1" applyBorder="1" applyAlignment="1">
      <alignment horizontal="center"/>
    </xf>
    <xf numFmtId="0" fontId="13" fillId="4" borderId="16" xfId="0" applyFont="1" applyFill="1" applyBorder="1" applyAlignment="1">
      <alignment horizontal="center"/>
    </xf>
    <xf numFmtId="0" fontId="13" fillId="4" borderId="17" xfId="0" applyFont="1" applyFill="1" applyBorder="1" applyAlignment="1">
      <alignment horizontal="center"/>
    </xf>
    <xf numFmtId="0" fontId="13" fillId="4" borderId="26" xfId="0" applyFont="1" applyFill="1" applyBorder="1" applyAlignment="1">
      <alignment horizontal="center"/>
    </xf>
    <xf numFmtId="0" fontId="13" fillId="4" borderId="11" xfId="0" applyFont="1" applyFill="1" applyBorder="1" applyAlignment="1">
      <alignment horizontal="center"/>
    </xf>
    <xf numFmtId="0" fontId="13" fillId="4" borderId="12" xfId="0" applyFont="1" applyFill="1" applyBorder="1" applyAlignment="1">
      <alignment horizontal="center"/>
    </xf>
    <xf numFmtId="0" fontId="13" fillId="4" borderId="28" xfId="0" applyFont="1" applyFill="1" applyBorder="1" applyAlignment="1">
      <alignment horizontal="center"/>
    </xf>
    <xf numFmtId="164" fontId="12" fillId="9" borderId="1" xfId="0" applyNumberFormat="1" applyFont="1" applyFill="1" applyBorder="1" applyAlignment="1">
      <alignment horizontal="right"/>
    </xf>
    <xf numFmtId="0" fontId="12" fillId="9" borderId="1" xfId="0" applyFont="1" applyFill="1" applyBorder="1" applyAlignment="1">
      <alignment vertical="top"/>
    </xf>
    <xf numFmtId="0" fontId="12" fillId="9" borderId="10" xfId="0" applyFont="1" applyFill="1" applyBorder="1" applyAlignment="1">
      <alignment vertical="top"/>
    </xf>
    <xf numFmtId="0" fontId="13" fillId="0" borderId="1" xfId="0" applyFont="1" applyBorder="1" applyAlignment="1">
      <alignment horizontal="center"/>
    </xf>
    <xf numFmtId="0" fontId="13" fillId="0" borderId="30" xfId="0" applyFont="1" applyBorder="1" applyAlignment="1">
      <alignment horizontal="center"/>
    </xf>
    <xf numFmtId="0" fontId="12" fillId="0" borderId="1" xfId="0" applyFont="1" applyBorder="1" applyAlignment="1">
      <alignment horizontal="left" vertical="top" wrapText="1"/>
    </xf>
    <xf numFmtId="0" fontId="13" fillId="4" borderId="29" xfId="0" applyFont="1" applyFill="1" applyBorder="1" applyAlignment="1">
      <alignment horizontal="center" vertical="center"/>
    </xf>
    <xf numFmtId="0" fontId="13" fillId="9" borderId="26" xfId="0" applyFont="1" applyFill="1" applyBorder="1" applyAlignment="1">
      <alignment horizontal="center" vertical="center"/>
    </xf>
    <xf numFmtId="0" fontId="13" fillId="9" borderId="11" xfId="0" applyFont="1" applyFill="1" applyBorder="1" applyAlignment="1">
      <alignment horizontal="center" vertical="center"/>
    </xf>
    <xf numFmtId="0" fontId="13" fillId="9" borderId="26" xfId="0" applyFont="1" applyFill="1" applyBorder="1" applyAlignment="1">
      <alignment horizontal="center"/>
    </xf>
    <xf numFmtId="0" fontId="13" fillId="9" borderId="12" xfId="0" applyFont="1" applyFill="1" applyBorder="1" applyAlignment="1">
      <alignment horizontal="center"/>
    </xf>
    <xf numFmtId="0" fontId="13" fillId="9" borderId="25" xfId="0" applyFont="1" applyFill="1" applyBorder="1" applyAlignment="1">
      <alignment horizontal="center"/>
    </xf>
    <xf numFmtId="0" fontId="13" fillId="9" borderId="39" xfId="0" applyFont="1" applyFill="1" applyBorder="1" applyAlignment="1">
      <alignment horizontal="center"/>
    </xf>
    <xf numFmtId="0" fontId="12" fillId="9" borderId="10" xfId="0" applyFont="1" applyFill="1" applyBorder="1" applyAlignment="1">
      <alignment horizontal="left" vertical="top"/>
    </xf>
    <xf numFmtId="0" fontId="12" fillId="9" borderId="12" xfId="0" applyFont="1" applyFill="1" applyBorder="1" applyAlignment="1">
      <alignment horizontal="left" vertical="top"/>
    </xf>
    <xf numFmtId="0" fontId="12" fillId="3" borderId="3" xfId="0" applyFont="1" applyFill="1" applyBorder="1" applyAlignment="1">
      <alignment horizontal="center" vertical="center"/>
    </xf>
    <xf numFmtId="0" fontId="30" fillId="2" borderId="1" xfId="0" applyFont="1" applyFill="1" applyBorder="1" applyAlignment="1">
      <alignment horizontal="center"/>
    </xf>
    <xf numFmtId="0" fontId="13" fillId="4" borderId="29" xfId="0" applyFont="1" applyFill="1" applyBorder="1" applyAlignment="1">
      <alignment horizontal="center"/>
    </xf>
    <xf numFmtId="0" fontId="13" fillId="4" borderId="1" xfId="0" applyFont="1" applyFill="1" applyBorder="1" applyAlignment="1">
      <alignment horizontal="center"/>
    </xf>
    <xf numFmtId="164" fontId="12" fillId="14" borderId="1" xfId="0" applyNumberFormat="1" applyFont="1" applyFill="1" applyBorder="1" applyAlignment="1">
      <alignment horizontal="right"/>
    </xf>
    <xf numFmtId="164" fontId="12" fillId="14" borderId="30" xfId="0" applyNumberFormat="1" applyFont="1" applyFill="1" applyBorder="1" applyAlignment="1">
      <alignment horizontal="right"/>
    </xf>
    <xf numFmtId="164" fontId="12" fillId="9" borderId="30" xfId="0" applyNumberFormat="1" applyFont="1" applyFill="1" applyBorder="1" applyAlignment="1">
      <alignment horizontal="right"/>
    </xf>
    <xf numFmtId="43" fontId="12" fillId="12" borderId="19" xfId="0" applyNumberFormat="1" applyFont="1" applyFill="1" applyBorder="1" applyAlignment="1">
      <alignment horizontal="left" vertical="top"/>
    </xf>
    <xf numFmtId="0" fontId="13" fillId="4" borderId="1" xfId="0" applyFont="1" applyFill="1" applyBorder="1" applyAlignment="1">
      <alignment horizontal="center" vertical="center" wrapText="1"/>
    </xf>
    <xf numFmtId="0" fontId="12" fillId="9" borderId="1" xfId="0" applyFont="1" applyFill="1" applyBorder="1" applyAlignment="1">
      <alignment horizontal="left" vertical="top"/>
    </xf>
    <xf numFmtId="0" fontId="12" fillId="3" borderId="1" xfId="0" applyFont="1" applyFill="1" applyBorder="1" applyAlignment="1">
      <alignment horizontal="center"/>
    </xf>
    <xf numFmtId="0" fontId="12" fillId="3" borderId="10" xfId="0" applyFont="1" applyFill="1" applyBorder="1" applyAlignment="1">
      <alignment horizontal="center"/>
    </xf>
    <xf numFmtId="0" fontId="13" fillId="3" borderId="35" xfId="0" applyFont="1" applyFill="1" applyBorder="1" applyAlignment="1">
      <alignment horizontal="center"/>
    </xf>
    <xf numFmtId="0" fontId="13" fillId="3" borderId="5" xfId="0" applyFont="1" applyFill="1" applyBorder="1" applyAlignment="1">
      <alignment horizontal="center"/>
    </xf>
    <xf numFmtId="0" fontId="13" fillId="3" borderId="43" xfId="0" applyFont="1" applyFill="1" applyBorder="1" applyAlignment="1">
      <alignment horizontal="center"/>
    </xf>
    <xf numFmtId="0" fontId="13" fillId="3" borderId="36" xfId="0" applyFont="1" applyFill="1" applyBorder="1" applyAlignment="1">
      <alignment horizontal="center"/>
    </xf>
    <xf numFmtId="0" fontId="13" fillId="3" borderId="8" xfId="0" applyFont="1" applyFill="1" applyBorder="1" applyAlignment="1">
      <alignment horizontal="center"/>
    </xf>
    <xf numFmtId="0" fontId="13" fillId="3" borderId="21" xfId="0" applyFont="1" applyFill="1" applyBorder="1" applyAlignment="1">
      <alignment horizontal="center"/>
    </xf>
    <xf numFmtId="0" fontId="12" fillId="3" borderId="35" xfId="0" applyFont="1" applyFill="1" applyBorder="1" applyAlignment="1">
      <alignment horizontal="center"/>
    </xf>
    <xf numFmtId="0" fontId="12" fillId="3" borderId="5" xfId="0" applyFont="1" applyFill="1" applyBorder="1" applyAlignment="1">
      <alignment horizontal="center"/>
    </xf>
    <xf numFmtId="0" fontId="12" fillId="3" borderId="43" xfId="0" applyFont="1" applyFill="1" applyBorder="1" applyAlignment="1">
      <alignment horizontal="center"/>
    </xf>
    <xf numFmtId="0" fontId="12" fillId="3" borderId="36" xfId="0" applyFont="1" applyFill="1" applyBorder="1" applyAlignment="1">
      <alignment horizontal="center"/>
    </xf>
    <xf numFmtId="0" fontId="12" fillId="3" borderId="8" xfId="0" applyFont="1" applyFill="1" applyBorder="1" applyAlignment="1">
      <alignment horizontal="center"/>
    </xf>
    <xf numFmtId="0" fontId="12" fillId="3" borderId="21" xfId="0" applyFont="1" applyFill="1" applyBorder="1" applyAlignment="1">
      <alignment horizontal="center"/>
    </xf>
    <xf numFmtId="0" fontId="12" fillId="0" borderId="19" xfId="0" applyFont="1" applyBorder="1" applyAlignment="1">
      <alignment horizontal="left" vertical="top" wrapText="1"/>
    </xf>
    <xf numFmtId="43" fontId="12" fillId="9" borderId="1" xfId="0" applyNumberFormat="1" applyFont="1" applyFill="1" applyBorder="1" applyAlignment="1">
      <alignment horizontal="left" vertical="top"/>
    </xf>
    <xf numFmtId="43" fontId="12" fillId="9" borderId="10" xfId="0" applyNumberFormat="1" applyFont="1" applyFill="1" applyBorder="1" applyAlignment="1">
      <alignment horizontal="left" vertical="top"/>
    </xf>
    <xf numFmtId="0" fontId="12" fillId="3" borderId="29" xfId="0" applyFont="1" applyFill="1" applyBorder="1" applyAlignment="1">
      <alignment horizontal="center"/>
    </xf>
    <xf numFmtId="0" fontId="12" fillId="3" borderId="30" xfId="0" applyFont="1" applyFill="1" applyBorder="1" applyAlignment="1">
      <alignment horizontal="center"/>
    </xf>
    <xf numFmtId="0" fontId="13" fillId="4" borderId="10" xfId="0" applyFont="1" applyFill="1" applyBorder="1" applyAlignment="1">
      <alignment horizontal="center" vertical="center"/>
    </xf>
    <xf numFmtId="0" fontId="30" fillId="2" borderId="8" xfId="0" applyFont="1" applyFill="1" applyBorder="1" applyAlignment="1">
      <alignment horizontal="center"/>
    </xf>
    <xf numFmtId="0" fontId="12" fillId="3" borderId="1" xfId="0" applyFont="1" applyFill="1" applyBorder="1" applyAlignment="1">
      <alignment horizontal="center" vertical="center"/>
    </xf>
    <xf numFmtId="164" fontId="12" fillId="0" borderId="37" xfId="0" applyNumberFormat="1" applyFont="1" applyBorder="1" applyAlignment="1">
      <alignment horizontal="center" wrapText="1"/>
    </xf>
    <xf numFmtId="164" fontId="12" fillId="0" borderId="39" xfId="0" applyNumberFormat="1" applyFont="1" applyBorder="1" applyAlignment="1">
      <alignment horizontal="center" wrapText="1"/>
    </xf>
    <xf numFmtId="0" fontId="13" fillId="4" borderId="46" xfId="0" applyFont="1" applyFill="1" applyBorder="1" applyAlignment="1">
      <alignment horizontal="center"/>
    </xf>
    <xf numFmtId="0" fontId="13" fillId="4" borderId="40" xfId="0" applyFont="1" applyFill="1" applyBorder="1" applyAlignment="1">
      <alignment horizontal="center" vertical="center"/>
    </xf>
    <xf numFmtId="0" fontId="13" fillId="4" borderId="41" xfId="0" applyFont="1" applyFill="1" applyBorder="1" applyAlignment="1">
      <alignment horizontal="center" vertical="center"/>
    </xf>
    <xf numFmtId="0" fontId="13" fillId="4" borderId="42" xfId="0" applyFont="1" applyFill="1" applyBorder="1" applyAlignment="1">
      <alignment horizontal="center" vertical="center"/>
    </xf>
    <xf numFmtId="0" fontId="12" fillId="3" borderId="26" xfId="0" applyFont="1" applyFill="1" applyBorder="1" applyAlignment="1">
      <alignment horizontal="center"/>
    </xf>
    <xf numFmtId="0" fontId="12" fillId="3" borderId="11" xfId="0" applyFont="1" applyFill="1" applyBorder="1" applyAlignment="1">
      <alignment horizontal="center"/>
    </xf>
    <xf numFmtId="0" fontId="12" fillId="3" borderId="22" xfId="0" applyFont="1" applyFill="1" applyBorder="1" applyAlignment="1">
      <alignment horizontal="center"/>
    </xf>
    <xf numFmtId="0" fontId="13" fillId="4" borderId="10"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2" fillId="7" borderId="32" xfId="0" applyFont="1" applyFill="1" applyBorder="1" applyAlignment="1">
      <alignment horizontal="center"/>
    </xf>
    <xf numFmtId="0" fontId="12" fillId="7" borderId="0" xfId="0" applyFont="1" applyFill="1" applyAlignment="1">
      <alignment horizontal="center"/>
    </xf>
    <xf numFmtId="0" fontId="12" fillId="7" borderId="20" xfId="0" applyFont="1" applyFill="1" applyBorder="1" applyAlignment="1">
      <alignment horizontal="center"/>
    </xf>
    <xf numFmtId="0" fontId="12" fillId="7" borderId="36" xfId="0" applyFont="1" applyFill="1" applyBorder="1" applyAlignment="1">
      <alignment horizontal="center"/>
    </xf>
    <xf numFmtId="0" fontId="12" fillId="7" borderId="8" xfId="0" applyFont="1" applyFill="1" applyBorder="1" applyAlignment="1">
      <alignment horizontal="center"/>
    </xf>
    <xf numFmtId="0" fontId="12" fillId="7" borderId="21" xfId="0" applyFont="1" applyFill="1" applyBorder="1" applyAlignment="1">
      <alignment horizontal="center"/>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18" xfId="0" applyFont="1" applyBorder="1" applyAlignment="1">
      <alignment horizontal="left" vertical="top" wrapText="1"/>
    </xf>
    <xf numFmtId="0" fontId="12" fillId="0" borderId="45" xfId="0" applyFont="1" applyBorder="1" applyAlignment="1">
      <alignment horizontal="left" vertical="top" wrapText="1"/>
    </xf>
    <xf numFmtId="0" fontId="13" fillId="9" borderId="53" xfId="0" applyFont="1" applyFill="1" applyBorder="1" applyAlignment="1">
      <alignment horizontal="left" vertical="top"/>
    </xf>
    <xf numFmtId="0" fontId="13" fillId="9" borderId="54" xfId="0" applyFont="1" applyFill="1" applyBorder="1" applyAlignment="1">
      <alignment horizontal="left" vertical="top"/>
    </xf>
    <xf numFmtId="0" fontId="13" fillId="9" borderId="55" xfId="0" applyFont="1" applyFill="1" applyBorder="1" applyAlignment="1">
      <alignment horizontal="left" vertical="top"/>
    </xf>
    <xf numFmtId="0" fontId="15" fillId="17" borderId="74" xfId="1" applyFont="1" applyFill="1" applyBorder="1" applyAlignment="1">
      <alignment horizontal="center" vertical="top"/>
    </xf>
    <xf numFmtId="0" fontId="9" fillId="17" borderId="0" xfId="0" applyFont="1" applyFill="1" applyAlignment="1">
      <alignment horizontal="center" vertical="top"/>
    </xf>
    <xf numFmtId="0" fontId="9" fillId="17" borderId="76" xfId="0" applyFont="1" applyFill="1" applyBorder="1" applyAlignment="1">
      <alignment horizontal="center" vertical="top"/>
    </xf>
    <xf numFmtId="0" fontId="9" fillId="17" borderId="77" xfId="0" applyFont="1" applyFill="1" applyBorder="1" applyAlignment="1">
      <alignment horizontal="center" vertical="top"/>
    </xf>
    <xf numFmtId="164" fontId="12" fillId="9" borderId="19" xfId="0" applyNumberFormat="1" applyFont="1" applyFill="1" applyBorder="1" applyAlignment="1">
      <alignment horizontal="right"/>
    </xf>
    <xf numFmtId="164" fontId="12" fillId="9" borderId="45" xfId="0" applyNumberFormat="1" applyFont="1" applyFill="1" applyBorder="1" applyAlignment="1">
      <alignment horizontal="right"/>
    </xf>
    <xf numFmtId="164" fontId="12" fillId="14" borderId="19" xfId="0" applyNumberFormat="1" applyFont="1" applyFill="1" applyBorder="1" applyAlignment="1">
      <alignment horizontal="right"/>
    </xf>
    <xf numFmtId="164" fontId="12" fillId="14" borderId="45" xfId="0" applyNumberFormat="1" applyFont="1" applyFill="1" applyBorder="1" applyAlignment="1">
      <alignment horizontal="right"/>
    </xf>
    <xf numFmtId="164" fontId="12" fillId="9" borderId="1" xfId="0" applyNumberFormat="1" applyFont="1" applyFill="1" applyBorder="1" applyAlignment="1">
      <alignment horizontal="center"/>
    </xf>
    <xf numFmtId="164" fontId="12" fillId="9" borderId="30" xfId="0" applyNumberFormat="1" applyFont="1" applyFill="1" applyBorder="1" applyAlignment="1">
      <alignment horizontal="center"/>
    </xf>
    <xf numFmtId="0" fontId="12" fillId="0" borderId="26" xfId="0" applyFont="1" applyBorder="1" applyAlignment="1">
      <alignment horizontal="center" wrapText="1"/>
    </xf>
    <xf numFmtId="0" fontId="12" fillId="0" borderId="11" xfId="0" applyFont="1" applyBorder="1" applyAlignment="1">
      <alignment horizontal="center" wrapText="1"/>
    </xf>
    <xf numFmtId="0" fontId="12" fillId="0" borderId="12" xfId="0" applyFont="1" applyBorder="1" applyAlignment="1">
      <alignment horizontal="center" wrapText="1"/>
    </xf>
    <xf numFmtId="164" fontId="12" fillId="0" borderId="10" xfId="0" applyNumberFormat="1" applyFont="1" applyBorder="1" applyAlignment="1">
      <alignment horizontal="center"/>
    </xf>
    <xf numFmtId="164" fontId="12" fillId="0" borderId="11" xfId="0" applyNumberFormat="1" applyFont="1" applyBorder="1" applyAlignment="1">
      <alignment horizontal="center"/>
    </xf>
    <xf numFmtId="164" fontId="12" fillId="0" borderId="22" xfId="0" applyNumberFormat="1" applyFont="1" applyBorder="1" applyAlignment="1">
      <alignment horizontal="center"/>
    </xf>
    <xf numFmtId="164" fontId="12" fillId="0" borderId="1" xfId="0" applyNumberFormat="1" applyFont="1" applyBorder="1" applyAlignment="1">
      <alignment horizontal="center"/>
    </xf>
    <xf numFmtId="164" fontId="12" fillId="0" borderId="30" xfId="0" applyNumberFormat="1" applyFont="1" applyBorder="1" applyAlignment="1">
      <alignment horizontal="center"/>
    </xf>
    <xf numFmtId="164" fontId="20" fillId="0" borderId="10" xfId="0" applyNumberFormat="1" applyFont="1" applyBorder="1" applyAlignment="1">
      <alignment horizontal="center" vertical="center"/>
    </xf>
    <xf numFmtId="164" fontId="20" fillId="0" borderId="12" xfId="0" applyNumberFormat="1" applyFont="1" applyBorder="1" applyAlignment="1">
      <alignment horizontal="center" vertical="center"/>
    </xf>
    <xf numFmtId="164" fontId="13" fillId="5" borderId="53" xfId="0" applyNumberFormat="1" applyFont="1" applyFill="1" applyBorder="1" applyAlignment="1">
      <alignment horizontal="center"/>
    </xf>
    <xf numFmtId="164" fontId="13" fillId="5" borderId="54" xfId="0" applyNumberFormat="1" applyFont="1" applyFill="1" applyBorder="1" applyAlignment="1">
      <alignment horizontal="center"/>
    </xf>
    <xf numFmtId="164" fontId="13" fillId="5" borderId="55" xfId="0" applyNumberFormat="1" applyFont="1" applyFill="1" applyBorder="1" applyAlignment="1">
      <alignment horizontal="center"/>
    </xf>
    <xf numFmtId="0" fontId="11" fillId="4" borderId="10" xfId="0" applyFont="1" applyFill="1" applyBorder="1" applyAlignment="1">
      <alignment horizontal="right"/>
    </xf>
    <xf numFmtId="0" fontId="11" fillId="4" borderId="22" xfId="0" applyFont="1" applyFill="1" applyBorder="1" applyAlignment="1">
      <alignment horizontal="right"/>
    </xf>
    <xf numFmtId="0" fontId="4" fillId="3" borderId="29" xfId="0" applyFont="1" applyFill="1" applyBorder="1" applyAlignment="1">
      <alignment horizontal="right"/>
    </xf>
    <xf numFmtId="0" fontId="4" fillId="3" borderId="1" xfId="0" applyFont="1" applyFill="1" applyBorder="1" applyAlignment="1">
      <alignment horizontal="right"/>
    </xf>
    <xf numFmtId="0" fontId="4" fillId="3" borderId="30" xfId="0" applyFont="1" applyFill="1" applyBorder="1" applyAlignment="1">
      <alignment horizontal="right"/>
    </xf>
    <xf numFmtId="0" fontId="20" fillId="3" borderId="11" xfId="0" applyFont="1" applyFill="1" applyBorder="1" applyAlignment="1">
      <alignment horizontal="right"/>
    </xf>
    <xf numFmtId="0" fontId="20" fillId="3" borderId="12" xfId="0" applyFont="1" applyFill="1" applyBorder="1" applyAlignment="1">
      <alignment horizontal="right"/>
    </xf>
    <xf numFmtId="0" fontId="12" fillId="4" borderId="10" xfId="0" applyFont="1" applyFill="1" applyBorder="1" applyAlignment="1">
      <alignment horizontal="right"/>
    </xf>
    <xf numFmtId="0" fontId="12" fillId="4" borderId="22" xfId="0" applyFont="1" applyFill="1" applyBorder="1" applyAlignment="1">
      <alignment horizontal="right"/>
    </xf>
    <xf numFmtId="0" fontId="13" fillId="0" borderId="2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2" fillId="19" borderId="2" xfId="0" applyFont="1" applyFill="1" applyBorder="1" applyAlignment="1">
      <alignment horizontal="center"/>
    </xf>
    <xf numFmtId="0" fontId="12" fillId="19" borderId="47" xfId="0" applyFont="1" applyFill="1" applyBorder="1" applyAlignment="1">
      <alignment horizontal="center"/>
    </xf>
    <xf numFmtId="164" fontId="12" fillId="19" borderId="7" xfId="0" applyNumberFormat="1" applyFont="1" applyFill="1" applyBorder="1" applyAlignment="1">
      <alignment horizontal="center"/>
    </xf>
    <xf numFmtId="164" fontId="12" fillId="19" borderId="21" xfId="0" applyNumberFormat="1" applyFont="1" applyFill="1" applyBorder="1" applyAlignment="1">
      <alignment horizontal="center"/>
    </xf>
    <xf numFmtId="0" fontId="14" fillId="9" borderId="1" xfId="0" applyFont="1" applyFill="1" applyBorder="1" applyAlignment="1">
      <alignment horizontal="left"/>
    </xf>
    <xf numFmtId="0" fontId="14" fillId="9" borderId="30" xfId="0" applyFont="1" applyFill="1" applyBorder="1" applyAlignment="1">
      <alignment horizontal="left"/>
    </xf>
    <xf numFmtId="0" fontId="13" fillId="5" borderId="29" xfId="0" applyFont="1" applyFill="1" applyBorder="1" applyAlignment="1">
      <alignment horizontal="right"/>
    </xf>
    <xf numFmtId="0" fontId="13" fillId="5" borderId="1" xfId="0" applyFont="1" applyFill="1" applyBorder="1" applyAlignment="1">
      <alignment horizontal="right"/>
    </xf>
    <xf numFmtId="0" fontId="13" fillId="5" borderId="30" xfId="0" applyFont="1" applyFill="1" applyBorder="1" applyAlignment="1">
      <alignment horizontal="right"/>
    </xf>
    <xf numFmtId="0" fontId="12" fillId="3" borderId="29" xfId="0" applyFont="1" applyFill="1" applyBorder="1" applyAlignment="1">
      <alignment horizontal="left"/>
    </xf>
    <xf numFmtId="0" fontId="12" fillId="3" borderId="1" xfId="0" applyFont="1" applyFill="1" applyBorder="1" applyAlignment="1">
      <alignment horizontal="left"/>
    </xf>
    <xf numFmtId="0" fontId="12" fillId="3" borderId="30" xfId="0" applyFont="1" applyFill="1" applyBorder="1" applyAlignment="1">
      <alignment horizontal="left"/>
    </xf>
    <xf numFmtId="0" fontId="12" fillId="3" borderId="3" xfId="0" applyFont="1" applyFill="1" applyBorder="1" applyAlignment="1">
      <alignment horizontal="center"/>
    </xf>
    <xf numFmtId="0" fontId="12" fillId="3" borderId="48" xfId="0" applyFont="1" applyFill="1" applyBorder="1" applyAlignment="1">
      <alignment horizontal="center"/>
    </xf>
    <xf numFmtId="0" fontId="12" fillId="9" borderId="1" xfId="0" applyFont="1" applyFill="1" applyBorder="1" applyAlignment="1">
      <alignment horizontal="left"/>
    </xf>
    <xf numFmtId="0" fontId="12" fillId="9" borderId="30" xfId="0" applyFont="1" applyFill="1" applyBorder="1" applyAlignment="1">
      <alignment horizontal="left"/>
    </xf>
    <xf numFmtId="0" fontId="9" fillId="12" borderId="19" xfId="0" applyFont="1" applyFill="1" applyBorder="1" applyAlignment="1">
      <alignment horizontal="center"/>
    </xf>
    <xf numFmtId="0" fontId="9" fillId="12" borderId="45" xfId="0" applyFont="1" applyFill="1" applyBorder="1" applyAlignment="1">
      <alignment horizontal="center"/>
    </xf>
    <xf numFmtId="0" fontId="12" fillId="0" borderId="17" xfId="0" applyFont="1" applyBorder="1" applyAlignment="1">
      <alignment horizontal="center"/>
    </xf>
    <xf numFmtId="0" fontId="12" fillId="0" borderId="28" xfId="0" applyFont="1" applyBorder="1" applyAlignment="1">
      <alignment horizontal="center"/>
    </xf>
    <xf numFmtId="0" fontId="12" fillId="0" borderId="10" xfId="0" applyFont="1" applyBorder="1" applyAlignment="1">
      <alignment horizontal="center"/>
    </xf>
    <xf numFmtId="0" fontId="12" fillId="0" borderId="11" xfId="0" applyFont="1" applyBorder="1" applyAlignment="1">
      <alignment horizontal="center"/>
    </xf>
    <xf numFmtId="0" fontId="12" fillId="0" borderId="22" xfId="0" applyFont="1" applyBorder="1" applyAlignment="1">
      <alignment horizontal="center"/>
    </xf>
    <xf numFmtId="10" fontId="12" fillId="9" borderId="19" xfId="0" applyNumberFormat="1" applyFont="1" applyFill="1" applyBorder="1" applyAlignment="1">
      <alignment horizontal="center"/>
    </xf>
    <xf numFmtId="10" fontId="12" fillId="9" borderId="45" xfId="0" applyNumberFormat="1" applyFont="1" applyFill="1" applyBorder="1" applyAlignment="1">
      <alignment horizontal="center"/>
    </xf>
    <xf numFmtId="0" fontId="13" fillId="8" borderId="12" xfId="0" applyFont="1" applyFill="1" applyBorder="1" applyAlignment="1">
      <alignment horizontal="center" vertical="center"/>
    </xf>
    <xf numFmtId="0" fontId="13" fillId="8" borderId="1" xfId="0" applyFont="1" applyFill="1" applyBorder="1" applyAlignment="1">
      <alignment horizontal="center" vertical="center"/>
    </xf>
    <xf numFmtId="0" fontId="14" fillId="3" borderId="29" xfId="0" applyFont="1" applyFill="1" applyBorder="1" applyAlignment="1">
      <alignment horizontal="left"/>
    </xf>
    <xf numFmtId="0" fontId="14" fillId="3" borderId="1" xfId="0" applyFont="1" applyFill="1" applyBorder="1" applyAlignment="1">
      <alignment horizontal="left"/>
    </xf>
    <xf numFmtId="0" fontId="14" fillId="3" borderId="30" xfId="0" applyFont="1" applyFill="1" applyBorder="1" applyAlignment="1">
      <alignment horizontal="left"/>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2" fontId="12" fillId="0" borderId="10" xfId="0" applyNumberFormat="1" applyFont="1" applyBorder="1" applyAlignment="1">
      <alignment horizontal="center"/>
    </xf>
    <xf numFmtId="2" fontId="12" fillId="0" borderId="12" xfId="0" applyNumberFormat="1" applyFont="1" applyBorder="1" applyAlignment="1">
      <alignment horizontal="center"/>
    </xf>
    <xf numFmtId="164" fontId="12" fillId="0" borderId="2" xfId="0" applyNumberFormat="1" applyFont="1" applyBorder="1" applyAlignment="1">
      <alignment horizontal="center"/>
    </xf>
    <xf numFmtId="164" fontId="12" fillId="0" borderId="47" xfId="0" applyNumberFormat="1" applyFont="1" applyBorder="1" applyAlignment="1">
      <alignment horizontal="center"/>
    </xf>
    <xf numFmtId="164" fontId="12" fillId="3" borderId="12" xfId="0" applyNumberFormat="1" applyFont="1" applyFill="1" applyBorder="1" applyAlignment="1">
      <alignment horizontal="center"/>
    </xf>
    <xf numFmtId="164" fontId="12" fillId="3" borderId="1" xfId="0" applyNumberFormat="1" applyFont="1" applyFill="1" applyBorder="1" applyAlignment="1">
      <alignment horizontal="center"/>
    </xf>
    <xf numFmtId="164" fontId="12" fillId="3" borderId="30" xfId="0" applyNumberFormat="1" applyFont="1" applyFill="1" applyBorder="1" applyAlignment="1">
      <alignment horizontal="center"/>
    </xf>
    <xf numFmtId="43" fontId="12" fillId="19" borderId="2" xfId="0" applyNumberFormat="1" applyFont="1" applyFill="1" applyBorder="1" applyAlignment="1">
      <alignment horizontal="center"/>
    </xf>
    <xf numFmtId="43" fontId="12" fillId="19" borderId="15" xfId="0" applyNumberFormat="1" applyFont="1" applyFill="1" applyBorder="1" applyAlignment="1">
      <alignment horizontal="center"/>
    </xf>
    <xf numFmtId="43" fontId="12" fillId="19" borderId="3" xfId="0" applyNumberFormat="1" applyFont="1" applyFill="1" applyBorder="1" applyAlignment="1">
      <alignment horizontal="center"/>
    </xf>
    <xf numFmtId="164" fontId="13" fillId="3" borderId="10" xfId="0" applyNumberFormat="1" applyFont="1" applyFill="1" applyBorder="1" applyAlignment="1">
      <alignment horizontal="center" wrapText="1"/>
    </xf>
    <xf numFmtId="164" fontId="13" fillId="3" borderId="11" xfId="0" applyNumberFormat="1" applyFont="1" applyFill="1" applyBorder="1" applyAlignment="1">
      <alignment horizontal="center" wrapText="1"/>
    </xf>
    <xf numFmtId="164" fontId="13" fillId="3" borderId="22" xfId="0" applyNumberFormat="1" applyFont="1" applyFill="1" applyBorder="1" applyAlignment="1">
      <alignment horizontal="center" wrapText="1"/>
    </xf>
    <xf numFmtId="0" fontId="13" fillId="0" borderId="29"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4" borderId="56" xfId="0" applyFont="1" applyFill="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2" fontId="11" fillId="19" borderId="4" xfId="0" applyNumberFormat="1" applyFont="1" applyFill="1" applyBorder="1" applyAlignment="1">
      <alignment horizontal="center"/>
    </xf>
    <xf numFmtId="2" fontId="11" fillId="19" borderId="6" xfId="0" applyNumberFormat="1" applyFont="1" applyFill="1" applyBorder="1" applyAlignment="1">
      <alignment horizontal="center"/>
    </xf>
    <xf numFmtId="2" fontId="11" fillId="19" borderId="13" xfId="0" applyNumberFormat="1" applyFont="1" applyFill="1" applyBorder="1" applyAlignment="1">
      <alignment horizontal="center"/>
    </xf>
    <xf numFmtId="2" fontId="11" fillId="19" borderId="14" xfId="0" applyNumberFormat="1" applyFont="1" applyFill="1" applyBorder="1" applyAlignment="1">
      <alignment horizontal="center"/>
    </xf>
    <xf numFmtId="2" fontId="11" fillId="19" borderId="7" xfId="0" applyNumberFormat="1" applyFont="1" applyFill="1" applyBorder="1" applyAlignment="1">
      <alignment horizontal="center"/>
    </xf>
    <xf numFmtId="2" fontId="11" fillId="19" borderId="9" xfId="0" applyNumberFormat="1" applyFont="1" applyFill="1" applyBorder="1" applyAlignment="1">
      <alignment horizontal="center"/>
    </xf>
    <xf numFmtId="2" fontId="12" fillId="19" borderId="4" xfId="0" applyNumberFormat="1" applyFont="1" applyFill="1" applyBorder="1" applyAlignment="1">
      <alignment horizontal="center"/>
    </xf>
    <xf numFmtId="2" fontId="12" fillId="19" borderId="6" xfId="0" applyNumberFormat="1" applyFont="1" applyFill="1" applyBorder="1" applyAlignment="1">
      <alignment horizontal="center"/>
    </xf>
    <xf numFmtId="2" fontId="12" fillId="19" borderId="13" xfId="0" applyNumberFormat="1" applyFont="1" applyFill="1" applyBorder="1" applyAlignment="1">
      <alignment horizontal="center"/>
    </xf>
    <xf numFmtId="2" fontId="12" fillId="19" borderId="14" xfId="0" applyNumberFormat="1" applyFont="1" applyFill="1" applyBorder="1" applyAlignment="1">
      <alignment horizontal="center"/>
    </xf>
    <xf numFmtId="2" fontId="12" fillId="19" borderId="7" xfId="0" applyNumberFormat="1" applyFont="1" applyFill="1" applyBorder="1" applyAlignment="1">
      <alignment horizontal="center"/>
    </xf>
    <xf numFmtId="2" fontId="12" fillId="19" borderId="9" xfId="0" applyNumberFormat="1" applyFont="1" applyFill="1" applyBorder="1" applyAlignment="1">
      <alignment horizontal="center"/>
    </xf>
    <xf numFmtId="165" fontId="12" fillId="19" borderId="4" xfId="0" applyNumberFormat="1" applyFont="1" applyFill="1" applyBorder="1" applyAlignment="1">
      <alignment horizontal="center"/>
    </xf>
    <xf numFmtId="165" fontId="12" fillId="19" borderId="6" xfId="0" applyNumberFormat="1" applyFont="1" applyFill="1" applyBorder="1" applyAlignment="1">
      <alignment horizontal="center"/>
    </xf>
    <xf numFmtId="165" fontId="12" fillId="19" borderId="13" xfId="0" applyNumberFormat="1" applyFont="1" applyFill="1" applyBorder="1" applyAlignment="1">
      <alignment horizontal="center"/>
    </xf>
    <xf numFmtId="165" fontId="12" fillId="19" borderId="14" xfId="0" applyNumberFormat="1" applyFont="1" applyFill="1" applyBorder="1" applyAlignment="1">
      <alignment horizontal="center"/>
    </xf>
    <xf numFmtId="165" fontId="12" fillId="19" borderId="7" xfId="0" applyNumberFormat="1" applyFont="1" applyFill="1" applyBorder="1" applyAlignment="1">
      <alignment horizontal="center"/>
    </xf>
    <xf numFmtId="165" fontId="12" fillId="19" borderId="9" xfId="0" applyNumberFormat="1" applyFont="1" applyFill="1" applyBorder="1" applyAlignment="1">
      <alignment horizontal="center"/>
    </xf>
    <xf numFmtId="0" fontId="12" fillId="3" borderId="12" xfId="0" applyFont="1" applyFill="1" applyBorder="1" applyAlignment="1">
      <alignment horizontal="center" wrapText="1"/>
    </xf>
    <xf numFmtId="0" fontId="12" fillId="3" borderId="30" xfId="0" applyFont="1" applyFill="1" applyBorder="1" applyAlignment="1">
      <alignment horizontal="center" wrapText="1"/>
    </xf>
    <xf numFmtId="0" fontId="12" fillId="3" borderId="12" xfId="0" applyFont="1" applyFill="1" applyBorder="1" applyAlignment="1">
      <alignment horizontal="center"/>
    </xf>
    <xf numFmtId="0" fontId="13" fillId="4" borderId="29" xfId="0" applyFont="1" applyFill="1" applyBorder="1" applyAlignment="1">
      <alignment horizontal="center" wrapText="1"/>
    </xf>
    <xf numFmtId="0" fontId="13" fillId="4" borderId="1" xfId="0" applyFont="1" applyFill="1" applyBorder="1" applyAlignment="1">
      <alignment horizontal="center" wrapText="1"/>
    </xf>
    <xf numFmtId="14" fontId="12" fillId="9" borderId="10" xfId="0" applyNumberFormat="1" applyFont="1" applyFill="1" applyBorder="1" applyAlignment="1">
      <alignment horizontal="center"/>
    </xf>
    <xf numFmtId="14" fontId="12" fillId="9" borderId="11" xfId="0" applyNumberFormat="1" applyFont="1" applyFill="1" applyBorder="1" applyAlignment="1">
      <alignment horizontal="center"/>
    </xf>
    <xf numFmtId="14" fontId="12" fillId="9" borderId="12" xfId="0" applyNumberFormat="1" applyFont="1" applyFill="1" applyBorder="1" applyAlignment="1">
      <alignment horizontal="center"/>
    </xf>
    <xf numFmtId="14" fontId="12" fillId="9" borderId="1" xfId="0" applyNumberFormat="1" applyFont="1" applyFill="1" applyBorder="1" applyAlignment="1">
      <alignment horizontal="center"/>
    </xf>
    <xf numFmtId="14" fontId="12" fillId="9" borderId="30" xfId="0" applyNumberFormat="1" applyFont="1" applyFill="1" applyBorder="1" applyAlignment="1">
      <alignment horizontal="center"/>
    </xf>
    <xf numFmtId="0" fontId="13" fillId="7" borderId="42" xfId="0" applyFont="1" applyFill="1" applyBorder="1" applyAlignment="1">
      <alignment horizontal="center"/>
    </xf>
    <xf numFmtId="0" fontId="13" fillId="7" borderId="17" xfId="0" applyFont="1" applyFill="1" applyBorder="1" applyAlignment="1">
      <alignment horizontal="center"/>
    </xf>
    <xf numFmtId="0" fontId="13" fillId="7" borderId="28" xfId="0" applyFont="1" applyFill="1" applyBorder="1" applyAlignment="1">
      <alignment horizontal="center"/>
    </xf>
    <xf numFmtId="0" fontId="13" fillId="7" borderId="16" xfId="0" applyFont="1" applyFill="1" applyBorder="1" applyAlignment="1">
      <alignment horizont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28" xfId="0" applyFont="1" applyFill="1" applyBorder="1" applyAlignment="1">
      <alignment horizontal="center" vertical="center"/>
    </xf>
    <xf numFmtId="0" fontId="13" fillId="4" borderId="31" xfId="0" applyFont="1" applyFill="1" applyBorder="1" applyAlignment="1">
      <alignment horizontal="center" vertical="center"/>
    </xf>
    <xf numFmtId="0" fontId="13" fillId="4" borderId="49" xfId="0" applyFont="1" applyFill="1" applyBorder="1" applyAlignment="1">
      <alignment horizontal="center" vertical="center"/>
    </xf>
    <xf numFmtId="0" fontId="13" fillId="9" borderId="16" xfId="0" applyFont="1" applyFill="1" applyBorder="1" applyAlignment="1">
      <alignment horizontal="center" vertical="top"/>
    </xf>
    <xf numFmtId="0" fontId="13" fillId="9" borderId="17" xfId="0" applyFont="1" applyFill="1" applyBorder="1" applyAlignment="1">
      <alignment horizontal="center" vertical="top"/>
    </xf>
    <xf numFmtId="0" fontId="13" fillId="9" borderId="28" xfId="0" applyFont="1" applyFill="1" applyBorder="1" applyAlignment="1">
      <alignment horizontal="center" vertical="top"/>
    </xf>
    <xf numFmtId="0" fontId="12" fillId="9" borderId="1" xfId="0" applyFont="1" applyFill="1" applyBorder="1" applyAlignment="1">
      <alignment horizontal="left" vertical="top" wrapText="1"/>
    </xf>
    <xf numFmtId="0" fontId="12" fillId="9" borderId="30" xfId="0" applyFont="1" applyFill="1" applyBorder="1" applyAlignment="1">
      <alignment horizontal="left" vertical="top" wrapText="1"/>
    </xf>
    <xf numFmtId="164" fontId="12" fillId="9" borderId="10" xfId="0" applyNumberFormat="1" applyFont="1" applyFill="1" applyBorder="1" applyAlignment="1">
      <alignment horizontal="center"/>
    </xf>
    <xf numFmtId="164" fontId="12" fillId="9" borderId="22" xfId="0" applyNumberFormat="1" applyFont="1" applyFill="1" applyBorder="1" applyAlignment="1">
      <alignment horizontal="center"/>
    </xf>
    <xf numFmtId="0" fontId="12" fillId="8" borderId="35" xfId="0" applyFont="1" applyFill="1" applyBorder="1" applyAlignment="1">
      <alignment horizontal="center"/>
    </xf>
    <xf numFmtId="0" fontId="12" fillId="8" borderId="5" xfId="0" applyFont="1" applyFill="1" applyBorder="1" applyAlignment="1">
      <alignment horizontal="center"/>
    </xf>
    <xf numFmtId="0" fontId="12" fillId="8" borderId="32" xfId="0" applyFont="1" applyFill="1" applyBorder="1" applyAlignment="1">
      <alignment horizontal="center"/>
    </xf>
    <xf numFmtId="0" fontId="12" fillId="8" borderId="0" xfId="0" applyFont="1" applyFill="1" applyAlignment="1">
      <alignment horizontal="center"/>
    </xf>
    <xf numFmtId="0" fontId="12" fillId="8" borderId="14" xfId="0" applyFont="1" applyFill="1" applyBorder="1" applyAlignment="1">
      <alignment horizontal="center"/>
    </xf>
    <xf numFmtId="0" fontId="12" fillId="0" borderId="1" xfId="0" applyFont="1" applyBorder="1" applyAlignment="1">
      <alignment horizontal="center" wrapText="1"/>
    </xf>
    <xf numFmtId="164" fontId="12" fillId="9" borderId="2" xfId="0" applyNumberFormat="1" applyFont="1" applyFill="1" applyBorder="1" applyAlignment="1">
      <alignment horizontal="center"/>
    </xf>
    <xf numFmtId="164" fontId="12" fillId="9" borderId="47" xfId="0" applyNumberFormat="1" applyFont="1" applyFill="1" applyBorder="1" applyAlignment="1">
      <alignment horizontal="center"/>
    </xf>
    <xf numFmtId="164" fontId="12" fillId="0" borderId="1" xfId="0" applyNumberFormat="1" applyFont="1" applyBorder="1" applyAlignment="1">
      <alignment horizontal="right"/>
    </xf>
    <xf numFmtId="164" fontId="12" fillId="0" borderId="30" xfId="0" applyNumberFormat="1" applyFont="1" applyBorder="1" applyAlignment="1">
      <alignment horizontal="right"/>
    </xf>
    <xf numFmtId="0" fontId="15" fillId="9" borderId="19" xfId="1" applyFont="1" applyFill="1" applyBorder="1" applyAlignment="1"/>
    <xf numFmtId="0" fontId="15" fillId="9" borderId="45" xfId="1" applyFont="1" applyFill="1" applyBorder="1" applyAlignment="1"/>
    <xf numFmtId="0" fontId="14" fillId="9" borderId="1" xfId="0" applyFont="1" applyFill="1" applyBorder="1" applyAlignment="1">
      <alignment horizontal="left" vertical="top"/>
    </xf>
    <xf numFmtId="0" fontId="14" fillId="9" borderId="30" xfId="0" applyFont="1" applyFill="1" applyBorder="1" applyAlignment="1">
      <alignment horizontal="left" vertical="top"/>
    </xf>
    <xf numFmtId="0" fontId="12" fillId="9" borderId="11" xfId="0" applyFont="1" applyFill="1" applyBorder="1" applyAlignment="1">
      <alignment horizontal="center"/>
    </xf>
    <xf numFmtId="0" fontId="12" fillId="9" borderId="12" xfId="0" applyFont="1" applyFill="1" applyBorder="1" applyAlignment="1">
      <alignment horizontal="center"/>
    </xf>
    <xf numFmtId="164" fontId="12" fillId="19" borderId="8" xfId="0" applyNumberFormat="1" applyFont="1" applyFill="1" applyBorder="1" applyAlignment="1">
      <alignment horizontal="center"/>
    </xf>
    <xf numFmtId="0" fontId="4" fillId="3" borderId="26" xfId="0" applyFont="1" applyFill="1" applyBorder="1" applyAlignment="1">
      <alignment horizontal="right"/>
    </xf>
    <xf numFmtId="0" fontId="4" fillId="3" borderId="11" xfId="0" applyFont="1" applyFill="1" applyBorder="1" applyAlignment="1">
      <alignment horizontal="right"/>
    </xf>
    <xf numFmtId="0" fontId="4" fillId="3" borderId="22" xfId="0" applyFont="1" applyFill="1" applyBorder="1" applyAlignment="1">
      <alignment horizontal="right"/>
    </xf>
    <xf numFmtId="0" fontId="11" fillId="9" borderId="1" xfId="0" applyFont="1" applyFill="1" applyBorder="1" applyAlignment="1">
      <alignment horizontal="left" vertical="top"/>
    </xf>
    <xf numFmtId="0" fontId="11" fillId="9" borderId="30" xfId="0" applyFont="1" applyFill="1" applyBorder="1" applyAlignment="1">
      <alignment horizontal="left" vertical="top"/>
    </xf>
    <xf numFmtId="164" fontId="12" fillId="9" borderId="11" xfId="0" applyNumberFormat="1" applyFont="1" applyFill="1" applyBorder="1" applyAlignment="1">
      <alignment horizontal="center"/>
    </xf>
    <xf numFmtId="0" fontId="12" fillId="8" borderId="23" xfId="0" applyFont="1" applyFill="1" applyBorder="1" applyAlignment="1">
      <alignment horizontal="center"/>
    </xf>
    <xf numFmtId="0" fontId="12" fillId="8" borderId="50" xfId="0" applyFont="1" applyFill="1" applyBorder="1" applyAlignment="1">
      <alignment horizontal="center"/>
    </xf>
    <xf numFmtId="0" fontId="12" fillId="8" borderId="36" xfId="0" applyFont="1" applyFill="1" applyBorder="1" applyAlignment="1">
      <alignment horizontal="center"/>
    </xf>
    <xf numFmtId="0" fontId="12" fillId="8" borderId="8" xfId="0" applyFont="1" applyFill="1" applyBorder="1" applyAlignment="1">
      <alignment horizontal="center"/>
    </xf>
    <xf numFmtId="0" fontId="12" fillId="8" borderId="9" xfId="0" applyFont="1" applyFill="1" applyBorder="1" applyAlignment="1">
      <alignment horizontal="center"/>
    </xf>
    <xf numFmtId="0" fontId="13" fillId="9" borderId="41" xfId="0" applyFont="1" applyFill="1" applyBorder="1" applyAlignment="1">
      <alignment horizontal="center" vertical="center"/>
    </xf>
    <xf numFmtId="0" fontId="14" fillId="8" borderId="12" xfId="0" applyFont="1" applyFill="1" applyBorder="1" applyAlignment="1">
      <alignment horizontal="center" wrapText="1"/>
    </xf>
    <xf numFmtId="0" fontId="14" fillId="8" borderId="1" xfId="0" applyFont="1" applyFill="1" applyBorder="1" applyAlignment="1">
      <alignment horizontal="center" wrapText="1"/>
    </xf>
    <xf numFmtId="0" fontId="14" fillId="8" borderId="10" xfId="0" applyFont="1" applyFill="1" applyBorder="1" applyAlignment="1">
      <alignment horizontal="center" wrapText="1"/>
    </xf>
    <xf numFmtId="0" fontId="14" fillId="8" borderId="39" xfId="0" applyFont="1" applyFill="1" applyBorder="1" applyAlignment="1">
      <alignment horizontal="center" wrapText="1"/>
    </xf>
    <xf numFmtId="0" fontId="14" fillId="8" borderId="19" xfId="0" applyFont="1" applyFill="1" applyBorder="1" applyAlignment="1">
      <alignment horizontal="center" wrapText="1"/>
    </xf>
    <xf numFmtId="0" fontId="14" fillId="8" borderId="37" xfId="0" applyFont="1" applyFill="1" applyBorder="1" applyAlignment="1">
      <alignment horizontal="center" wrapText="1"/>
    </xf>
    <xf numFmtId="10" fontId="11" fillId="0" borderId="12" xfId="0" applyNumberFormat="1" applyFont="1" applyBorder="1" applyAlignment="1">
      <alignment horizontal="center" vertical="top" wrapText="1"/>
    </xf>
    <xf numFmtId="10" fontId="11" fillId="0" borderId="1" xfId="0" applyNumberFormat="1" applyFont="1" applyBorder="1" applyAlignment="1">
      <alignment horizontal="center" vertical="top" wrapText="1"/>
    </xf>
    <xf numFmtId="0" fontId="13" fillId="5" borderId="18" xfId="0" applyFont="1" applyFill="1" applyBorder="1" applyAlignment="1">
      <alignment horizontal="right"/>
    </xf>
    <xf numFmtId="0" fontId="13" fillId="5" borderId="19" xfId="0" applyFont="1" applyFill="1" applyBorder="1" applyAlignment="1">
      <alignment horizontal="right"/>
    </xf>
    <xf numFmtId="0" fontId="13" fillId="5" borderId="45" xfId="0" applyFont="1" applyFill="1" applyBorder="1" applyAlignment="1">
      <alignment horizontal="right"/>
    </xf>
    <xf numFmtId="0" fontId="12" fillId="3" borderId="29" xfId="0" applyFont="1" applyFill="1" applyBorder="1" applyAlignment="1">
      <alignment horizontal="right"/>
    </xf>
    <xf numFmtId="0" fontId="12" fillId="3" borderId="1" xfId="0" applyFont="1" applyFill="1" applyBorder="1" applyAlignment="1">
      <alignment horizontal="right"/>
    </xf>
    <xf numFmtId="0" fontId="12" fillId="3" borderId="30" xfId="0" applyFont="1" applyFill="1" applyBorder="1" applyAlignment="1">
      <alignment horizontal="right"/>
    </xf>
    <xf numFmtId="0" fontId="13" fillId="5" borderId="17" xfId="0" applyFont="1" applyFill="1" applyBorder="1" applyAlignment="1">
      <alignment horizontal="right"/>
    </xf>
    <xf numFmtId="0" fontId="13" fillId="5" borderId="28" xfId="0" applyFont="1" applyFill="1" applyBorder="1" applyAlignment="1">
      <alignment horizontal="right"/>
    </xf>
    <xf numFmtId="0" fontId="12" fillId="3" borderId="26" xfId="0" applyFont="1" applyFill="1" applyBorder="1" applyAlignment="1">
      <alignment horizontal="right" vertical="top"/>
    </xf>
    <xf numFmtId="0" fontId="12" fillId="3" borderId="11" xfId="0" applyFont="1" applyFill="1" applyBorder="1" applyAlignment="1">
      <alignment horizontal="right" vertical="top"/>
    </xf>
    <xf numFmtId="0" fontId="12" fillId="3" borderId="12" xfId="0" applyFont="1" applyFill="1" applyBorder="1" applyAlignment="1">
      <alignment horizontal="right" vertical="top"/>
    </xf>
    <xf numFmtId="0" fontId="13" fillId="5" borderId="32" xfId="0" applyFont="1" applyFill="1" applyBorder="1" applyAlignment="1">
      <alignment horizontal="center" vertical="center"/>
    </xf>
    <xf numFmtId="0" fontId="13" fillId="5" borderId="0" xfId="0" applyFont="1" applyFill="1" applyAlignment="1">
      <alignment horizontal="center" vertical="center"/>
    </xf>
    <xf numFmtId="0" fontId="13" fillId="5" borderId="20"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8" xfId="0" applyFont="1" applyFill="1" applyBorder="1" applyAlignment="1">
      <alignment horizontal="center" vertical="center"/>
    </xf>
    <xf numFmtId="0" fontId="13" fillId="4" borderId="30" xfId="0" applyFont="1" applyFill="1" applyBorder="1" applyAlignment="1">
      <alignment horizontal="center" vertical="center"/>
    </xf>
    <xf numFmtId="0" fontId="12" fillId="8" borderId="12" xfId="0" applyFont="1" applyFill="1" applyBorder="1" applyAlignment="1">
      <alignment horizontal="center"/>
    </xf>
    <xf numFmtId="0" fontId="12" fillId="8" borderId="1" xfId="0" applyFont="1" applyFill="1" applyBorder="1" applyAlignment="1">
      <alignment horizontal="center"/>
    </xf>
    <xf numFmtId="0" fontId="12" fillId="8" borderId="10" xfId="0" applyFont="1" applyFill="1" applyBorder="1" applyAlignment="1">
      <alignment horizontal="center"/>
    </xf>
    <xf numFmtId="0" fontId="12" fillId="8" borderId="29" xfId="0" applyFont="1" applyFill="1" applyBorder="1" applyAlignment="1">
      <alignment horizontal="center"/>
    </xf>
    <xf numFmtId="164" fontId="12" fillId="3" borderId="29" xfId="0" applyNumberFormat="1" applyFont="1" applyFill="1" applyBorder="1" applyAlignment="1">
      <alignment horizontal="center"/>
    </xf>
    <xf numFmtId="164" fontId="12" fillId="3" borderId="10" xfId="0" applyNumberFormat="1" applyFont="1" applyFill="1" applyBorder="1" applyAlignment="1">
      <alignment horizontal="center"/>
    </xf>
    <xf numFmtId="164" fontId="12" fillId="3" borderId="11" xfId="0" applyNumberFormat="1" applyFont="1" applyFill="1" applyBorder="1" applyAlignment="1">
      <alignment horizontal="center"/>
    </xf>
    <xf numFmtId="164" fontId="12" fillId="3" borderId="22" xfId="0" applyNumberFormat="1" applyFont="1" applyFill="1" applyBorder="1" applyAlignment="1">
      <alignment horizontal="center"/>
    </xf>
    <xf numFmtId="0" fontId="12" fillId="3" borderId="26" xfId="0" applyFont="1" applyFill="1" applyBorder="1" applyAlignment="1">
      <alignment horizontal="center" wrapText="1"/>
    </xf>
    <xf numFmtId="0" fontId="12" fillId="3" borderId="11" xfId="0" applyFont="1" applyFill="1" applyBorder="1" applyAlignment="1">
      <alignment horizontal="center" wrapText="1"/>
    </xf>
    <xf numFmtId="0" fontId="12" fillId="3" borderId="22" xfId="0" applyFont="1" applyFill="1" applyBorder="1" applyAlignment="1">
      <alignment horizont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2" fillId="8" borderId="3" xfId="0" applyFont="1" applyFill="1" applyBorder="1" applyAlignment="1">
      <alignment horizontal="center"/>
    </xf>
    <xf numFmtId="0" fontId="12" fillId="8" borderId="31" xfId="0" applyFont="1" applyFill="1" applyBorder="1" applyAlignment="1">
      <alignment horizontal="center"/>
    </xf>
    <xf numFmtId="0" fontId="12" fillId="8" borderId="4" xfId="0" applyFont="1" applyFill="1" applyBorder="1" applyAlignment="1">
      <alignment horizontal="center"/>
    </xf>
    <xf numFmtId="10" fontId="12" fillId="9" borderId="1" xfId="0" applyNumberFormat="1" applyFont="1" applyFill="1" applyBorder="1" applyAlignment="1">
      <alignment horizontal="center"/>
    </xf>
    <xf numFmtId="10" fontId="12" fillId="9" borderId="30" xfId="0" applyNumberFormat="1" applyFont="1" applyFill="1" applyBorder="1" applyAlignment="1">
      <alignment horizontal="center"/>
    </xf>
    <xf numFmtId="0" fontId="13" fillId="4" borderId="30" xfId="0" applyFont="1" applyFill="1" applyBorder="1" applyAlignment="1">
      <alignment horizontal="center"/>
    </xf>
    <xf numFmtId="0" fontId="13" fillId="8" borderId="5" xfId="0" applyFont="1" applyFill="1" applyBorder="1" applyAlignment="1">
      <alignment horizontal="center" vertical="center"/>
    </xf>
    <xf numFmtId="0" fontId="13" fillId="8" borderId="0" xfId="0" applyFont="1" applyFill="1" applyAlignment="1">
      <alignment horizontal="center" vertical="center"/>
    </xf>
    <xf numFmtId="0" fontId="13" fillId="8" borderId="14"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9" xfId="0" applyFont="1" applyFill="1" applyBorder="1" applyAlignment="1">
      <alignment horizontal="center" vertical="center"/>
    </xf>
    <xf numFmtId="0" fontId="12" fillId="3" borderId="1" xfId="0" applyFont="1" applyFill="1" applyBorder="1" applyAlignment="1">
      <alignment horizontal="left" vertical="top"/>
    </xf>
    <xf numFmtId="0" fontId="12" fillId="3" borderId="30" xfId="0" applyFont="1" applyFill="1" applyBorder="1" applyAlignment="1">
      <alignment horizontal="left" vertical="top"/>
    </xf>
    <xf numFmtId="0" fontId="13" fillId="3" borderId="26"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22" xfId="0" applyFont="1" applyFill="1" applyBorder="1" applyAlignment="1">
      <alignment horizontal="left" vertical="center"/>
    </xf>
    <xf numFmtId="0" fontId="13" fillId="4" borderId="12" xfId="0" applyFont="1" applyFill="1" applyBorder="1" applyAlignment="1">
      <alignment horizontal="center" wrapText="1"/>
    </xf>
    <xf numFmtId="164" fontId="13" fillId="3" borderId="26" xfId="0" applyNumberFormat="1" applyFont="1" applyFill="1" applyBorder="1" applyAlignment="1">
      <alignment horizontal="center" wrapText="1"/>
    </xf>
    <xf numFmtId="0" fontId="12" fillId="8" borderId="6" xfId="0" applyFont="1" applyFill="1" applyBorder="1" applyAlignment="1">
      <alignment horizontal="center"/>
    </xf>
    <xf numFmtId="0" fontId="12" fillId="8" borderId="16" xfId="0" applyFont="1" applyFill="1" applyBorder="1" applyAlignment="1">
      <alignment horizontal="center"/>
    </xf>
    <xf numFmtId="0" fontId="12" fillId="8" borderId="44" xfId="0" applyFont="1" applyFill="1" applyBorder="1" applyAlignment="1">
      <alignment horizontal="center"/>
    </xf>
    <xf numFmtId="0" fontId="12" fillId="8" borderId="18" xfId="0" applyFont="1" applyFill="1" applyBorder="1" applyAlignment="1">
      <alignment horizontal="center"/>
    </xf>
    <xf numFmtId="0" fontId="12" fillId="8" borderId="37" xfId="0" applyFont="1" applyFill="1" applyBorder="1" applyAlignment="1">
      <alignment horizontal="center"/>
    </xf>
    <xf numFmtId="0" fontId="12" fillId="8" borderId="51" xfId="0" applyFont="1" applyFill="1" applyBorder="1" applyAlignment="1">
      <alignment horizontal="center"/>
    </xf>
    <xf numFmtId="0" fontId="12" fillId="8" borderId="33" xfId="0" applyFont="1" applyFill="1" applyBorder="1" applyAlignment="1">
      <alignment horizontal="center"/>
    </xf>
    <xf numFmtId="10" fontId="11" fillId="0" borderId="29" xfId="0" applyNumberFormat="1" applyFont="1" applyBorder="1" applyAlignment="1">
      <alignment horizontal="center"/>
    </xf>
    <xf numFmtId="10" fontId="11" fillId="0" borderId="1" xfId="0" applyNumberFormat="1" applyFont="1" applyBorder="1" applyAlignment="1">
      <alignment horizontal="center"/>
    </xf>
    <xf numFmtId="10" fontId="11" fillId="0" borderId="29" xfId="0" applyNumberFormat="1" applyFont="1" applyBorder="1" applyAlignment="1">
      <alignment horizontal="center" wrapText="1"/>
    </xf>
    <xf numFmtId="10" fontId="11" fillId="0" borderId="1" xfId="0" applyNumberFormat="1" applyFont="1" applyBorder="1" applyAlignment="1">
      <alignment horizontal="center" wrapText="1"/>
    </xf>
    <xf numFmtId="0" fontId="13" fillId="5" borderId="31" xfId="0" applyFont="1" applyFill="1" applyBorder="1" applyAlignment="1">
      <alignment horizontal="right"/>
    </xf>
    <xf numFmtId="0" fontId="13" fillId="5" borderId="2" xfId="0" applyFont="1" applyFill="1" applyBorder="1" applyAlignment="1">
      <alignment horizontal="right"/>
    </xf>
    <xf numFmtId="0" fontId="13" fillId="5" borderId="47" xfId="0" applyFont="1" applyFill="1" applyBorder="1" applyAlignment="1">
      <alignment horizontal="right"/>
    </xf>
    <xf numFmtId="0" fontId="19" fillId="9" borderId="8" xfId="0" applyFont="1" applyFill="1" applyBorder="1" applyAlignment="1">
      <alignment horizontal="center" vertical="top" wrapText="1"/>
    </xf>
    <xf numFmtId="0" fontId="19" fillId="9" borderId="9" xfId="0" applyFont="1" applyFill="1" applyBorder="1" applyAlignment="1">
      <alignment horizontal="center" vertical="top" wrapText="1"/>
    </xf>
    <xf numFmtId="164" fontId="13" fillId="5" borderId="58" xfId="0" applyNumberFormat="1" applyFont="1" applyFill="1" applyBorder="1" applyAlignment="1">
      <alignment horizontal="center"/>
    </xf>
    <xf numFmtId="164" fontId="13" fillId="5" borderId="56" xfId="0" applyNumberFormat="1" applyFont="1" applyFill="1" applyBorder="1" applyAlignment="1">
      <alignment horizontal="center"/>
    </xf>
    <xf numFmtId="164" fontId="13" fillId="5" borderId="57" xfId="0" applyNumberFormat="1" applyFont="1" applyFill="1" applyBorder="1" applyAlignment="1">
      <alignment horizontal="center"/>
    </xf>
    <xf numFmtId="0" fontId="12" fillId="0" borderId="23" xfId="0" applyFont="1" applyBorder="1" applyAlignment="1">
      <alignment horizontal="center"/>
    </xf>
    <xf numFmtId="0" fontId="12" fillId="0" borderId="50" xfId="0" applyFont="1" applyBorder="1" applyAlignment="1">
      <alignment horizontal="center"/>
    </xf>
    <xf numFmtId="0" fontId="12" fillId="0" borderId="24" xfId="0" applyFont="1" applyBorder="1" applyAlignment="1">
      <alignment horizontal="center"/>
    </xf>
    <xf numFmtId="0" fontId="12" fillId="0" borderId="32" xfId="0" applyFont="1" applyBorder="1" applyAlignment="1">
      <alignment horizontal="center"/>
    </xf>
    <xf numFmtId="0" fontId="12" fillId="0" borderId="0" xfId="0" applyFont="1" applyAlignment="1">
      <alignment horizontal="center"/>
    </xf>
    <xf numFmtId="0" fontId="12" fillId="0" borderId="20" xfId="0" applyFont="1" applyBorder="1" applyAlignment="1">
      <alignment horizontal="center"/>
    </xf>
    <xf numFmtId="0" fontId="12" fillId="0" borderId="51" xfId="0" applyFont="1" applyBorder="1" applyAlignment="1">
      <alignment horizontal="center"/>
    </xf>
    <xf numFmtId="0" fontId="12" fillId="0" borderId="33" xfId="0" applyFont="1" applyBorder="1" applyAlignment="1">
      <alignment horizontal="center"/>
    </xf>
    <xf numFmtId="0" fontId="12" fillId="0" borderId="27" xfId="0" applyFont="1" applyBorder="1" applyAlignment="1">
      <alignment horizontal="center"/>
    </xf>
    <xf numFmtId="10" fontId="13" fillId="9" borderId="18" xfId="0" applyNumberFormat="1" applyFont="1" applyFill="1" applyBorder="1" applyAlignment="1">
      <alignment horizontal="right"/>
    </xf>
    <xf numFmtId="10" fontId="13" fillId="9" borderId="19" xfId="0" applyNumberFormat="1" applyFont="1" applyFill="1" applyBorder="1" applyAlignment="1">
      <alignment horizontal="right"/>
    </xf>
    <xf numFmtId="0" fontId="13" fillId="9" borderId="29" xfId="0" applyFont="1" applyFill="1" applyBorder="1" applyAlignment="1">
      <alignment horizontal="right"/>
    </xf>
    <xf numFmtId="0" fontId="13" fillId="9" borderId="1" xfId="0" applyFont="1" applyFill="1" applyBorder="1" applyAlignment="1">
      <alignment horizontal="right"/>
    </xf>
    <xf numFmtId="10" fontId="13" fillId="9" borderId="16" xfId="0" applyNumberFormat="1" applyFont="1" applyFill="1" applyBorder="1" applyAlignment="1">
      <alignment horizontal="right"/>
    </xf>
    <xf numFmtId="10" fontId="13" fillId="9" borderId="17" xfId="0" applyNumberFormat="1" applyFont="1" applyFill="1" applyBorder="1" applyAlignment="1">
      <alignment horizontal="right"/>
    </xf>
    <xf numFmtId="0" fontId="13" fillId="4" borderId="25" xfId="0" applyFont="1" applyFill="1" applyBorder="1" applyAlignment="1">
      <alignment horizontal="right"/>
    </xf>
    <xf numFmtId="0" fontId="13" fillId="4" borderId="39" xfId="0" applyFont="1" applyFill="1" applyBorder="1" applyAlignment="1">
      <alignment horizontal="right"/>
    </xf>
    <xf numFmtId="0" fontId="13" fillId="4" borderId="16" xfId="0" applyFont="1" applyFill="1" applyBorder="1" applyAlignment="1">
      <alignment horizontal="right"/>
    </xf>
    <xf numFmtId="0" fontId="13" fillId="4" borderId="17" xfId="0" applyFont="1" applyFill="1" applyBorder="1" applyAlignment="1">
      <alignment horizontal="right"/>
    </xf>
    <xf numFmtId="0" fontId="13" fillId="4" borderId="29" xfId="0" applyFont="1" applyFill="1" applyBorder="1" applyAlignment="1">
      <alignment horizontal="right"/>
    </xf>
    <xf numFmtId="0" fontId="13" fillId="4" borderId="1" xfId="0" applyFont="1" applyFill="1" applyBorder="1" applyAlignment="1">
      <alignment horizontal="right"/>
    </xf>
    <xf numFmtId="0" fontId="13" fillId="7" borderId="29" xfId="0" applyFont="1" applyFill="1" applyBorder="1" applyAlignment="1">
      <alignment horizontal="center" vertical="center"/>
    </xf>
    <xf numFmtId="0" fontId="13" fillId="7" borderId="1" xfId="0" applyFont="1" applyFill="1" applyBorder="1" applyAlignment="1">
      <alignment horizontal="center" vertical="center"/>
    </xf>
    <xf numFmtId="0" fontId="13" fillId="0" borderId="0" xfId="0" applyFont="1" applyAlignment="1">
      <alignment horizontal="center"/>
    </xf>
    <xf numFmtId="0" fontId="12" fillId="0" borderId="56" xfId="0" applyFont="1" applyBorder="1" applyAlignment="1">
      <alignment horizontal="center"/>
    </xf>
    <xf numFmtId="164" fontId="13" fillId="3" borderId="10" xfId="0" applyNumberFormat="1" applyFont="1" applyFill="1" applyBorder="1" applyAlignment="1">
      <alignment horizontal="center" vertical="center" wrapText="1"/>
    </xf>
    <xf numFmtId="164" fontId="13" fillId="3" borderId="12" xfId="0" applyNumberFormat="1" applyFont="1" applyFill="1" applyBorder="1" applyAlignment="1">
      <alignment horizontal="center" vertical="center" wrapText="1"/>
    </xf>
    <xf numFmtId="43" fontId="12" fillId="3" borderId="10" xfId="0" applyNumberFormat="1" applyFont="1" applyFill="1" applyBorder="1" applyAlignment="1">
      <alignment horizontal="left"/>
    </xf>
    <xf numFmtId="43" fontId="12" fillId="3" borderId="11" xfId="0" applyNumberFormat="1" applyFont="1" applyFill="1" applyBorder="1" applyAlignment="1">
      <alignment horizontal="left"/>
    </xf>
    <xf numFmtId="43" fontId="12" fillId="3" borderId="22" xfId="0" applyNumberFormat="1" applyFont="1" applyFill="1" applyBorder="1" applyAlignment="1">
      <alignment horizontal="left"/>
    </xf>
    <xf numFmtId="0" fontId="13" fillId="7" borderId="41" xfId="0" applyFont="1" applyFill="1" applyBorder="1" applyAlignment="1">
      <alignment horizontal="center"/>
    </xf>
    <xf numFmtId="0" fontId="12" fillId="9" borderId="26" xfId="0" applyFont="1" applyFill="1" applyBorder="1" applyAlignment="1">
      <alignment horizontal="left"/>
    </xf>
    <xf numFmtId="0" fontId="12" fillId="9" borderId="11" xfId="0" applyFont="1" applyFill="1" applyBorder="1" applyAlignment="1">
      <alignment horizontal="left"/>
    </xf>
    <xf numFmtId="0" fontId="12" fillId="9" borderId="12" xfId="0" applyFont="1" applyFill="1" applyBorder="1" applyAlignment="1">
      <alignment horizontal="left"/>
    </xf>
    <xf numFmtId="0" fontId="12" fillId="9" borderId="25" xfId="0" applyFont="1" applyFill="1" applyBorder="1" applyAlignment="1">
      <alignment horizontal="left" wrapText="1"/>
    </xf>
    <xf numFmtId="0" fontId="12" fillId="9" borderId="38" xfId="0" applyFont="1" applyFill="1" applyBorder="1" applyAlignment="1">
      <alignment horizontal="left" wrapText="1"/>
    </xf>
    <xf numFmtId="0" fontId="12" fillId="9" borderId="39" xfId="0" applyFont="1" applyFill="1" applyBorder="1" applyAlignment="1">
      <alignment horizontal="left" wrapText="1"/>
    </xf>
    <xf numFmtId="0" fontId="12" fillId="9" borderId="30" xfId="0" applyFont="1" applyFill="1" applyBorder="1" applyAlignment="1">
      <alignment horizontal="left" vertical="top"/>
    </xf>
    <xf numFmtId="0" fontId="12" fillId="3" borderId="29" xfId="0" applyFont="1" applyFill="1" applyBorder="1" applyAlignment="1">
      <alignment horizontal="left" vertical="top"/>
    </xf>
    <xf numFmtId="0" fontId="13" fillId="4" borderId="52"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2" fillId="9" borderId="31" xfId="0" applyFont="1" applyFill="1" applyBorder="1" applyAlignment="1">
      <alignment horizontal="center" vertical="top"/>
    </xf>
    <xf numFmtId="0" fontId="12" fillId="9" borderId="79" xfId="0" applyFont="1" applyFill="1" applyBorder="1" applyAlignment="1">
      <alignment horizontal="center" vertical="top"/>
    </xf>
    <xf numFmtId="0" fontId="12" fillId="9" borderId="49" xfId="0" applyFont="1" applyFill="1" applyBorder="1" applyAlignment="1">
      <alignment horizontal="center" vertical="top"/>
    </xf>
    <xf numFmtId="0" fontId="9" fillId="17" borderId="71" xfId="1" applyFont="1" applyFill="1" applyBorder="1" applyAlignment="1" applyProtection="1">
      <alignment horizontal="center" vertical="center" wrapText="1"/>
      <protection locked="0"/>
    </xf>
    <xf numFmtId="0" fontId="10" fillId="17" borderId="72" xfId="1" applyFont="1" applyFill="1" applyBorder="1" applyAlignment="1" applyProtection="1">
      <alignment horizontal="center" vertical="center" wrapText="1"/>
      <protection locked="0"/>
    </xf>
    <xf numFmtId="0" fontId="10" fillId="17" borderId="73" xfId="1" applyFont="1" applyFill="1" applyBorder="1" applyAlignment="1" applyProtection="1">
      <alignment horizontal="center" vertical="center" wrapText="1"/>
      <protection locked="0"/>
    </xf>
    <xf numFmtId="0" fontId="11" fillId="17" borderId="74" xfId="1" applyFont="1" applyFill="1" applyBorder="1" applyAlignment="1" applyProtection="1">
      <alignment horizontal="left" vertical="top"/>
      <protection locked="0"/>
    </xf>
    <xf numFmtId="0" fontId="11" fillId="17" borderId="0" xfId="1" applyFont="1" applyFill="1" applyBorder="1" applyAlignment="1" applyProtection="1">
      <alignment horizontal="left" vertical="top"/>
      <protection locked="0"/>
    </xf>
    <xf numFmtId="0" fontId="11" fillId="17" borderId="75" xfId="1" applyFont="1" applyFill="1" applyBorder="1" applyAlignment="1" applyProtection="1">
      <alignment horizontal="left" vertical="top"/>
      <protection locked="0"/>
    </xf>
    <xf numFmtId="0" fontId="12" fillId="9" borderId="26" xfId="0" applyFont="1" applyFill="1" applyBorder="1" applyAlignment="1">
      <alignment horizontal="left" vertical="top"/>
    </xf>
    <xf numFmtId="0" fontId="12" fillId="9" borderId="11" xfId="0" applyFont="1" applyFill="1" applyBorder="1" applyAlignment="1">
      <alignment horizontal="left" vertical="top"/>
    </xf>
    <xf numFmtId="0" fontId="13" fillId="7" borderId="40" xfId="0" applyFont="1" applyFill="1" applyBorder="1" applyAlignment="1">
      <alignment horizontal="center" vertical="center"/>
    </xf>
    <xf numFmtId="0" fontId="13" fillId="7" borderId="41" xfId="0" applyFont="1" applyFill="1" applyBorder="1" applyAlignment="1">
      <alignment horizontal="center" vertical="center"/>
    </xf>
    <xf numFmtId="0" fontId="12" fillId="0" borderId="19" xfId="0" applyFont="1" applyBorder="1" applyAlignment="1">
      <alignment horizontal="center"/>
    </xf>
    <xf numFmtId="10" fontId="12" fillId="9" borderId="1" xfId="0" applyNumberFormat="1" applyFont="1" applyFill="1" applyBorder="1" applyAlignment="1">
      <alignment horizontal="center" vertical="center"/>
    </xf>
    <xf numFmtId="0" fontId="11" fillId="17" borderId="74" xfId="1" applyFont="1" applyFill="1" applyBorder="1" applyAlignment="1" applyProtection="1">
      <alignment horizontal="left" vertical="top" wrapText="1"/>
      <protection locked="0"/>
    </xf>
    <xf numFmtId="0" fontId="11" fillId="17" borderId="0" xfId="1" applyFont="1" applyFill="1" applyBorder="1" applyAlignment="1" applyProtection="1">
      <alignment horizontal="left" vertical="top" wrapText="1"/>
      <protection locked="0"/>
    </xf>
    <xf numFmtId="0" fontId="11" fillId="17" borderId="75" xfId="1" applyFont="1" applyFill="1" applyBorder="1" applyAlignment="1" applyProtection="1">
      <alignment horizontal="left" vertical="top" wrapText="1"/>
      <protection locked="0"/>
    </xf>
    <xf numFmtId="0" fontId="11" fillId="17" borderId="76" xfId="1" applyFont="1" applyFill="1" applyBorder="1" applyAlignment="1" applyProtection="1">
      <alignment horizontal="left" vertical="top" wrapText="1"/>
      <protection locked="0"/>
    </xf>
    <xf numFmtId="0" fontId="11" fillId="17" borderId="77" xfId="1" applyFont="1" applyFill="1" applyBorder="1" applyAlignment="1" applyProtection="1">
      <alignment horizontal="left" vertical="top" wrapText="1"/>
      <protection locked="0"/>
    </xf>
    <xf numFmtId="0" fontId="11" fillId="17" borderId="78" xfId="1" applyFont="1" applyFill="1" applyBorder="1" applyAlignment="1" applyProtection="1">
      <alignment horizontal="left" vertical="top" wrapText="1"/>
      <protection locked="0"/>
    </xf>
    <xf numFmtId="2" fontId="12" fillId="3" borderId="29" xfId="0" applyNumberFormat="1" applyFont="1" applyFill="1" applyBorder="1" applyAlignment="1">
      <alignment horizontal="center"/>
    </xf>
    <xf numFmtId="2" fontId="12" fillId="3" borderId="1" xfId="0" applyNumberFormat="1" applyFont="1" applyFill="1" applyBorder="1" applyAlignment="1">
      <alignment horizontal="center"/>
    </xf>
    <xf numFmtId="2" fontId="12" fillId="3" borderId="30" xfId="0" applyNumberFormat="1" applyFont="1" applyFill="1" applyBorder="1" applyAlignment="1">
      <alignment horizontal="center"/>
    </xf>
    <xf numFmtId="0" fontId="11" fillId="3" borderId="18" xfId="0" applyFont="1" applyFill="1" applyBorder="1" applyAlignment="1">
      <alignment horizontal="right"/>
    </xf>
    <xf numFmtId="0" fontId="11" fillId="3" borderId="19" xfId="0" applyFont="1" applyFill="1" applyBorder="1" applyAlignment="1">
      <alignment horizontal="right"/>
    </xf>
    <xf numFmtId="10" fontId="12" fillId="12" borderId="1" xfId="0" applyNumberFormat="1" applyFont="1" applyFill="1" applyBorder="1" applyAlignment="1">
      <alignment horizontal="center"/>
    </xf>
    <xf numFmtId="0" fontId="12" fillId="9" borderId="1" xfId="0" applyFont="1" applyFill="1" applyBorder="1" applyAlignment="1">
      <alignment horizontal="center"/>
    </xf>
    <xf numFmtId="164" fontId="10" fillId="21" borderId="1" xfId="0" applyNumberFormat="1" applyFont="1" applyFill="1" applyBorder="1" applyAlignment="1">
      <alignment horizontal="center"/>
    </xf>
    <xf numFmtId="0" fontId="13" fillId="12" borderId="3" xfId="0" applyFont="1" applyFill="1" applyBorder="1" applyAlignment="1">
      <alignment horizontal="center"/>
    </xf>
    <xf numFmtId="0" fontId="13" fillId="12" borderId="19" xfId="0" applyFont="1" applyFill="1" applyBorder="1" applyAlignment="1">
      <alignment horizontal="center"/>
    </xf>
    <xf numFmtId="0" fontId="9" fillId="17" borderId="23" xfId="0" applyFont="1" applyFill="1" applyBorder="1" applyAlignment="1">
      <alignment horizontal="center" vertical="center"/>
    </xf>
    <xf numFmtId="0" fontId="12" fillId="17" borderId="50" xfId="0" applyFont="1" applyFill="1" applyBorder="1" applyAlignment="1">
      <alignment horizontal="center" vertical="center"/>
    </xf>
    <xf numFmtId="0" fontId="12" fillId="17" borderId="24" xfId="0" applyFont="1" applyFill="1" applyBorder="1" applyAlignment="1">
      <alignment horizontal="center" vertical="center"/>
    </xf>
    <xf numFmtId="0" fontId="12" fillId="17" borderId="32" xfId="0" applyFont="1" applyFill="1" applyBorder="1" applyAlignment="1">
      <alignment horizontal="left" vertical="top" wrapText="1"/>
    </xf>
    <xf numFmtId="0" fontId="12" fillId="17" borderId="0" xfId="0" applyFont="1" applyFill="1" applyAlignment="1">
      <alignment horizontal="left" vertical="top" wrapText="1"/>
    </xf>
    <xf numFmtId="0" fontId="12" fillId="17" borderId="20" xfId="0" applyFont="1" applyFill="1" applyBorder="1" applyAlignment="1">
      <alignment horizontal="left" vertical="top" wrapText="1"/>
    </xf>
    <xf numFmtId="0" fontId="12" fillId="17" borderId="51" xfId="0" applyFont="1" applyFill="1" applyBorder="1" applyAlignment="1">
      <alignment horizontal="left" vertical="top" wrapText="1"/>
    </xf>
    <xf numFmtId="0" fontId="12" fillId="17" borderId="33" xfId="0" applyFont="1" applyFill="1" applyBorder="1" applyAlignment="1">
      <alignment horizontal="left" vertical="top" wrapText="1"/>
    </xf>
    <xf numFmtId="0" fontId="12" fillId="17" borderId="27" xfId="0" applyFont="1" applyFill="1" applyBorder="1" applyAlignment="1">
      <alignment horizontal="left" vertical="top" wrapText="1"/>
    </xf>
    <xf numFmtId="0" fontId="12" fillId="0" borderId="0" xfId="0" applyFont="1" applyAlignment="1">
      <alignment horizontal="left" vertical="top"/>
    </xf>
    <xf numFmtId="0" fontId="12" fillId="0" borderId="20" xfId="0" applyFont="1" applyBorder="1" applyAlignment="1">
      <alignment horizontal="left" vertical="top"/>
    </xf>
    <xf numFmtId="0" fontId="12" fillId="0" borderId="33" xfId="0" applyFont="1" applyBorder="1" applyAlignment="1">
      <alignment horizontal="left" vertical="top"/>
    </xf>
    <xf numFmtId="0" fontId="12" fillId="0" borderId="27" xfId="0" applyFont="1" applyBorder="1" applyAlignment="1">
      <alignment horizontal="left" vertical="top"/>
    </xf>
    <xf numFmtId="0" fontId="13" fillId="9" borderId="3" xfId="0" applyFont="1" applyFill="1" applyBorder="1" applyAlignment="1">
      <alignment horizontal="center" vertical="center"/>
    </xf>
    <xf numFmtId="0" fontId="13" fillId="9" borderId="19" xfId="0" applyFont="1" applyFill="1" applyBorder="1" applyAlignment="1">
      <alignment horizontal="center" vertical="center"/>
    </xf>
    <xf numFmtId="164" fontId="10" fillId="21" borderId="10" xfId="0" applyNumberFormat="1" applyFont="1" applyFill="1" applyBorder="1" applyAlignment="1">
      <alignment horizontal="center"/>
    </xf>
    <xf numFmtId="164" fontId="10" fillId="21" borderId="12" xfId="0" applyNumberFormat="1" applyFont="1" applyFill="1" applyBorder="1" applyAlignment="1">
      <alignment horizontal="center"/>
    </xf>
    <xf numFmtId="164" fontId="10" fillId="21" borderId="22" xfId="0" applyNumberFormat="1" applyFont="1" applyFill="1" applyBorder="1" applyAlignment="1">
      <alignment horizontal="center"/>
    </xf>
    <xf numFmtId="164" fontId="12" fillId="21" borderId="10" xfId="0" applyNumberFormat="1" applyFont="1" applyFill="1" applyBorder="1" applyAlignment="1">
      <alignment horizontal="right"/>
    </xf>
    <xf numFmtId="164" fontId="12" fillId="21" borderId="12" xfId="0" applyNumberFormat="1" applyFont="1" applyFill="1" applyBorder="1" applyAlignment="1">
      <alignment horizontal="right"/>
    </xf>
    <xf numFmtId="0" fontId="12" fillId="18" borderId="10" xfId="0" applyFont="1" applyFill="1" applyBorder="1" applyAlignment="1">
      <alignment horizontal="right"/>
    </xf>
    <xf numFmtId="0" fontId="12" fillId="18" borderId="11" xfId="0" applyFont="1" applyFill="1" applyBorder="1" applyAlignment="1">
      <alignment horizontal="right"/>
    </xf>
    <xf numFmtId="0" fontId="12" fillId="18" borderId="12" xfId="0" applyFont="1" applyFill="1" applyBorder="1" applyAlignment="1">
      <alignment horizontal="right"/>
    </xf>
    <xf numFmtId="0" fontId="22" fillId="18" borderId="60" xfId="0" applyFont="1" applyFill="1" applyBorder="1" applyAlignment="1">
      <alignment horizontal="center" vertical="top"/>
    </xf>
    <xf numFmtId="0" fontId="22" fillId="18" borderId="1" xfId="0" applyFont="1" applyFill="1" applyBorder="1" applyAlignment="1">
      <alignment horizontal="center" vertical="top"/>
    </xf>
    <xf numFmtId="0" fontId="22" fillId="18" borderId="10" xfId="0" applyFont="1" applyFill="1" applyBorder="1" applyAlignment="1">
      <alignment horizontal="center" vertical="top"/>
    </xf>
    <xf numFmtId="0" fontId="10" fillId="18" borderId="1" xfId="0" applyFont="1" applyFill="1" applyBorder="1" applyAlignment="1">
      <alignment horizontal="center"/>
    </xf>
    <xf numFmtId="0" fontId="10" fillId="18" borderId="10" xfId="0" applyFont="1" applyFill="1" applyBorder="1" applyAlignment="1">
      <alignment horizontal="center"/>
    </xf>
    <xf numFmtId="0" fontId="22" fillId="18" borderId="1" xfId="0" applyFont="1" applyFill="1" applyBorder="1" applyAlignment="1">
      <alignment horizontal="center"/>
    </xf>
    <xf numFmtId="0" fontId="22" fillId="18" borderId="10" xfId="0" applyFont="1" applyFill="1" applyBorder="1" applyAlignment="1">
      <alignment horizontal="center"/>
    </xf>
    <xf numFmtId="0" fontId="22" fillId="18" borderId="11" xfId="0" applyFont="1" applyFill="1" applyBorder="1" applyAlignment="1">
      <alignment horizontal="center"/>
    </xf>
    <xf numFmtId="164" fontId="12" fillId="21" borderId="1" xfId="0" applyNumberFormat="1" applyFont="1" applyFill="1" applyBorder="1" applyAlignment="1">
      <alignment horizontal="right" wrapText="1"/>
    </xf>
    <xf numFmtId="0" fontId="13" fillId="15" borderId="4" xfId="0" applyFont="1" applyFill="1" applyBorder="1" applyAlignment="1">
      <alignment horizontal="center"/>
    </xf>
    <xf numFmtId="0" fontId="13" fillId="15" borderId="0" xfId="0" applyFont="1" applyFill="1" applyAlignment="1">
      <alignment horizontal="center"/>
    </xf>
    <xf numFmtId="0" fontId="13" fillId="15" borderId="13" xfId="0" applyFont="1" applyFill="1" applyBorder="1" applyAlignment="1">
      <alignment horizontal="center"/>
    </xf>
    <xf numFmtId="0" fontId="13" fillId="15" borderId="33" xfId="0" applyFont="1" applyFill="1" applyBorder="1" applyAlignment="1">
      <alignment horizontal="center"/>
    </xf>
    <xf numFmtId="0" fontId="13" fillId="7" borderId="10" xfId="0" applyFont="1" applyFill="1" applyBorder="1" applyAlignment="1">
      <alignment horizontal="center"/>
    </xf>
    <xf numFmtId="0" fontId="13" fillId="7" borderId="11" xfId="0" applyFont="1" applyFill="1" applyBorder="1" applyAlignment="1">
      <alignment horizontal="center"/>
    </xf>
    <xf numFmtId="0" fontId="13" fillId="7" borderId="5" xfId="0" applyFont="1" applyFill="1" applyBorder="1" applyAlignment="1">
      <alignment horizontal="center"/>
    </xf>
    <xf numFmtId="0" fontId="13" fillId="7" borderId="6" xfId="0" applyFont="1" applyFill="1" applyBorder="1" applyAlignment="1">
      <alignment horizontal="center"/>
    </xf>
    <xf numFmtId="0" fontId="12" fillId="18" borderId="26" xfId="0" applyFont="1" applyFill="1" applyBorder="1" applyAlignment="1">
      <alignment horizontal="right"/>
    </xf>
    <xf numFmtId="0" fontId="12" fillId="21" borderId="12" xfId="0" applyFont="1" applyFill="1" applyBorder="1" applyAlignment="1">
      <alignment horizontal="right"/>
    </xf>
    <xf numFmtId="0" fontId="12" fillId="18" borderId="7" xfId="0" applyFont="1" applyFill="1" applyBorder="1" applyAlignment="1">
      <alignment horizontal="right"/>
    </xf>
    <xf numFmtId="0" fontId="12" fillId="18" borderId="8" xfId="0" applyFont="1" applyFill="1" applyBorder="1" applyAlignment="1">
      <alignment horizontal="right"/>
    </xf>
    <xf numFmtId="0" fontId="12" fillId="18" borderId="21" xfId="0" applyFont="1" applyFill="1" applyBorder="1" applyAlignment="1">
      <alignment horizontal="right"/>
    </xf>
    <xf numFmtId="0" fontId="9" fillId="3" borderId="16" xfId="0" applyFont="1" applyFill="1" applyBorder="1" applyAlignment="1">
      <alignment horizontal="center"/>
    </xf>
    <xf numFmtId="0" fontId="9" fillId="3" borderId="17" xfId="0" applyFont="1" applyFill="1" applyBorder="1" applyAlignment="1">
      <alignment horizontal="center"/>
    </xf>
    <xf numFmtId="0" fontId="9" fillId="3" borderId="28" xfId="0" applyFont="1" applyFill="1" applyBorder="1" applyAlignment="1">
      <alignment horizontal="center"/>
    </xf>
    <xf numFmtId="0" fontId="13" fillId="3" borderId="29" xfId="0" applyFont="1" applyFill="1" applyBorder="1" applyAlignment="1">
      <alignment horizontal="center"/>
    </xf>
    <xf numFmtId="0" fontId="13" fillId="3" borderId="1" xfId="0" applyFont="1" applyFill="1" applyBorder="1" applyAlignment="1">
      <alignment horizontal="center"/>
    </xf>
    <xf numFmtId="0" fontId="13" fillId="3" borderId="30" xfId="0" applyFont="1" applyFill="1" applyBorder="1" applyAlignment="1">
      <alignment horizontal="center"/>
    </xf>
    <xf numFmtId="0" fontId="13" fillId="7" borderId="2" xfId="0" applyFont="1" applyFill="1" applyBorder="1" applyAlignment="1">
      <alignment horizontal="center" vertical="center"/>
    </xf>
    <xf numFmtId="0" fontId="13" fillId="7" borderId="47" xfId="0" applyFont="1" applyFill="1" applyBorder="1" applyAlignment="1">
      <alignment horizontal="center" vertical="center"/>
    </xf>
    <xf numFmtId="0" fontId="10" fillId="18" borderId="30" xfId="0" applyFont="1" applyFill="1" applyBorder="1" applyAlignment="1">
      <alignment horizontal="center"/>
    </xf>
    <xf numFmtId="0" fontId="10" fillId="18" borderId="1" xfId="0" applyFont="1" applyFill="1" applyBorder="1" applyAlignment="1">
      <alignment horizontal="center" vertical="center"/>
    </xf>
    <xf numFmtId="0" fontId="10" fillId="18" borderId="11" xfId="0" applyFont="1" applyFill="1" applyBorder="1" applyAlignment="1">
      <alignment horizontal="center"/>
    </xf>
    <xf numFmtId="0" fontId="10" fillId="18" borderId="12" xfId="0" applyFont="1" applyFill="1" applyBorder="1" applyAlignment="1">
      <alignment horizontal="center"/>
    </xf>
    <xf numFmtId="0" fontId="10" fillId="7" borderId="10" xfId="0" applyFont="1" applyFill="1" applyBorder="1" applyAlignment="1">
      <alignment horizontal="center"/>
    </xf>
    <xf numFmtId="0" fontId="10" fillId="7" borderId="11" xfId="0" applyFont="1" applyFill="1" applyBorder="1" applyAlignment="1">
      <alignment horizontal="center"/>
    </xf>
    <xf numFmtId="0" fontId="10" fillId="7" borderId="5" xfId="0" applyFont="1" applyFill="1" applyBorder="1" applyAlignment="1">
      <alignment horizontal="center"/>
    </xf>
    <xf numFmtId="0" fontId="10" fillId="7" borderId="6" xfId="0" applyFont="1" applyFill="1" applyBorder="1" applyAlignment="1">
      <alignment horizontal="center"/>
    </xf>
    <xf numFmtId="0" fontId="13" fillId="15" borderId="2" xfId="0" applyFont="1" applyFill="1" applyBorder="1" applyAlignment="1">
      <alignment horizontal="center"/>
    </xf>
    <xf numFmtId="0" fontId="13" fillId="15" borderId="15" xfId="0" applyFont="1" applyFill="1" applyBorder="1" applyAlignment="1">
      <alignment horizontal="center"/>
    </xf>
    <xf numFmtId="0" fontId="12" fillId="18" borderId="4" xfId="0" applyFont="1" applyFill="1" applyBorder="1" applyAlignment="1">
      <alignment horizontal="right"/>
    </xf>
    <xf numFmtId="0" fontId="12" fillId="18" borderId="5" xfId="0" applyFont="1" applyFill="1" applyBorder="1" applyAlignment="1">
      <alignment horizontal="right"/>
    </xf>
    <xf numFmtId="0" fontId="12" fillId="18" borderId="43" xfId="0" applyFont="1" applyFill="1" applyBorder="1" applyAlignment="1">
      <alignment horizontal="right"/>
    </xf>
    <xf numFmtId="164" fontId="10" fillId="21" borderId="19" xfId="0" applyNumberFormat="1" applyFont="1" applyFill="1" applyBorder="1" applyAlignment="1">
      <alignment horizontal="right"/>
    </xf>
    <xf numFmtId="164" fontId="12" fillId="21" borderId="2" xfId="0" applyNumberFormat="1" applyFont="1" applyFill="1" applyBorder="1" applyAlignment="1">
      <alignment horizontal="right" wrapText="1"/>
    </xf>
    <xf numFmtId="0" fontId="10" fillId="21" borderId="19" xfId="0" applyFont="1" applyFill="1" applyBorder="1" applyAlignment="1">
      <alignment horizontal="right"/>
    </xf>
    <xf numFmtId="164" fontId="12" fillId="21" borderId="4" xfId="0" applyNumberFormat="1" applyFont="1" applyFill="1" applyBorder="1" applyAlignment="1">
      <alignment horizontal="right"/>
    </xf>
    <xf numFmtId="164" fontId="12" fillId="21" borderId="6" xfId="0" applyNumberFormat="1" applyFont="1" applyFill="1" applyBorder="1" applyAlignment="1">
      <alignment horizontal="right"/>
    </xf>
    <xf numFmtId="0" fontId="12" fillId="21" borderId="6" xfId="0" applyFont="1" applyFill="1" applyBorder="1" applyAlignment="1">
      <alignment horizontal="right"/>
    </xf>
    <xf numFmtId="164" fontId="13" fillId="18" borderId="4" xfId="0" applyNumberFormat="1" applyFont="1" applyFill="1" applyBorder="1" applyAlignment="1">
      <alignment horizontal="right"/>
    </xf>
    <xf numFmtId="164" fontId="13" fillId="18" borderId="5" xfId="0" applyNumberFormat="1" applyFont="1" applyFill="1" applyBorder="1" applyAlignment="1">
      <alignment horizontal="right"/>
    </xf>
    <xf numFmtId="164" fontId="13" fillId="18" borderId="0" xfId="0" applyNumberFormat="1" applyFont="1" applyFill="1" applyAlignment="1">
      <alignment horizontal="right"/>
    </xf>
    <xf numFmtId="164" fontId="13" fillId="18" borderId="14" xfId="0" applyNumberFormat="1" applyFont="1" applyFill="1" applyBorder="1" applyAlignment="1">
      <alignment horizontal="right"/>
    </xf>
    <xf numFmtId="164" fontId="13" fillId="18" borderId="1" xfId="0" applyNumberFormat="1" applyFont="1" applyFill="1" applyBorder="1" applyAlignment="1">
      <alignment horizontal="right"/>
    </xf>
    <xf numFmtId="164" fontId="13" fillId="18" borderId="2" xfId="0" applyNumberFormat="1" applyFont="1" applyFill="1" applyBorder="1" applyAlignment="1">
      <alignment horizontal="right"/>
    </xf>
    <xf numFmtId="0" fontId="13" fillId="18" borderId="1" xfId="0" applyFont="1" applyFill="1" applyBorder="1" applyAlignment="1">
      <alignment horizontal="right"/>
    </xf>
    <xf numFmtId="0" fontId="13" fillId="18" borderId="3" xfId="0" applyFont="1" applyFill="1" applyBorder="1" applyAlignment="1">
      <alignment horizontal="right"/>
    </xf>
    <xf numFmtId="0" fontId="13" fillId="18" borderId="10" xfId="0" applyFont="1" applyFill="1" applyBorder="1" applyAlignment="1">
      <alignment horizontal="right"/>
    </xf>
    <xf numFmtId="0" fontId="13" fillId="18" borderId="11" xfId="0" applyFont="1" applyFill="1" applyBorder="1" applyAlignment="1">
      <alignment horizontal="right"/>
    </xf>
    <xf numFmtId="0" fontId="13" fillId="18" borderId="12" xfId="0" applyFont="1" applyFill="1" applyBorder="1" applyAlignment="1">
      <alignment horizontal="right"/>
    </xf>
    <xf numFmtId="0" fontId="13" fillId="3" borderId="67" xfId="0" applyFont="1" applyFill="1" applyBorder="1" applyAlignment="1">
      <alignment horizontal="center"/>
    </xf>
    <xf numFmtId="0" fontId="10" fillId="3" borderId="63" xfId="0" applyFont="1" applyFill="1" applyBorder="1" applyAlignment="1">
      <alignment horizontal="center"/>
    </xf>
    <xf numFmtId="0" fontId="10" fillId="3" borderId="64" xfId="0" applyFont="1" applyFill="1" applyBorder="1" applyAlignment="1">
      <alignment horizontal="center"/>
    </xf>
    <xf numFmtId="0" fontId="10" fillId="3" borderId="65" xfId="0" applyFont="1" applyFill="1" applyBorder="1" applyAlignment="1">
      <alignment horizontal="center"/>
    </xf>
    <xf numFmtId="0" fontId="13" fillId="7" borderId="60"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4" xfId="0" applyFont="1" applyFill="1" applyBorder="1" applyAlignment="1">
      <alignment horizontal="center"/>
    </xf>
    <xf numFmtId="0" fontId="12" fillId="9" borderId="30" xfId="0" applyFont="1" applyFill="1" applyBorder="1" applyAlignment="1">
      <alignment horizontal="center"/>
    </xf>
    <xf numFmtId="164" fontId="10" fillId="21" borderId="30" xfId="0" applyNumberFormat="1" applyFont="1" applyFill="1" applyBorder="1" applyAlignment="1">
      <alignment horizontal="center"/>
    </xf>
    <xf numFmtId="0" fontId="13" fillId="3" borderId="16" xfId="0" applyFont="1" applyFill="1" applyBorder="1" applyAlignment="1">
      <alignment horizontal="center"/>
    </xf>
    <xf numFmtId="0" fontId="13" fillId="3" borderId="17" xfId="0" applyFont="1" applyFill="1" applyBorder="1" applyAlignment="1">
      <alignment horizontal="center"/>
    </xf>
    <xf numFmtId="0" fontId="13" fillId="3" borderId="28" xfId="0" applyFont="1" applyFill="1" applyBorder="1" applyAlignment="1">
      <alignment horizontal="center"/>
    </xf>
    <xf numFmtId="0" fontId="11" fillId="3" borderId="29" xfId="0" applyFont="1" applyFill="1" applyBorder="1" applyAlignment="1">
      <alignment horizontal="right"/>
    </xf>
    <xf numFmtId="0" fontId="11" fillId="3" borderId="1" xfId="0" applyFont="1" applyFill="1" applyBorder="1" applyAlignment="1">
      <alignment horizontal="right"/>
    </xf>
    <xf numFmtId="0" fontId="11" fillId="3" borderId="31" xfId="0" applyFont="1" applyFill="1" applyBorder="1" applyAlignment="1">
      <alignment horizontal="right"/>
    </xf>
    <xf numFmtId="0" fontId="11" fillId="3" borderId="2" xfId="0" applyFont="1" applyFill="1" applyBorder="1" applyAlignment="1">
      <alignment horizontal="right"/>
    </xf>
    <xf numFmtId="0" fontId="13" fillId="15" borderId="14" xfId="0" applyFont="1" applyFill="1" applyBorder="1" applyAlignment="1">
      <alignment horizontal="center"/>
    </xf>
    <xf numFmtId="0" fontId="13" fillId="15" borderId="34" xfId="0" applyFont="1" applyFill="1" applyBorder="1" applyAlignment="1">
      <alignment horizontal="center"/>
    </xf>
    <xf numFmtId="0" fontId="13" fillId="5" borderId="37" xfId="0" applyFont="1" applyFill="1" applyBorder="1" applyAlignment="1">
      <alignment horizontal="right"/>
    </xf>
    <xf numFmtId="164" fontId="13" fillId="21" borderId="69" xfId="0" applyNumberFormat="1" applyFont="1" applyFill="1" applyBorder="1" applyAlignment="1">
      <alignment horizontal="center"/>
    </xf>
    <xf numFmtId="0" fontId="13" fillId="21" borderId="69" xfId="0" applyFont="1" applyFill="1" applyBorder="1" applyAlignment="1">
      <alignment horizontal="center"/>
    </xf>
    <xf numFmtId="0" fontId="12" fillId="3" borderId="68" xfId="0" applyFont="1" applyFill="1" applyBorder="1" applyAlignment="1">
      <alignment horizontal="right"/>
    </xf>
    <xf numFmtId="0" fontId="12" fillId="3" borderId="69" xfId="0" applyFont="1" applyFill="1" applyBorder="1" applyAlignment="1">
      <alignment horizontal="right"/>
    </xf>
    <xf numFmtId="0" fontId="13" fillId="21" borderId="70" xfId="0" applyFont="1" applyFill="1" applyBorder="1" applyAlignment="1">
      <alignment horizontal="center"/>
    </xf>
    <xf numFmtId="164" fontId="12" fillId="18" borderId="61" xfId="0" applyNumberFormat="1" applyFont="1" applyFill="1" applyBorder="1" applyAlignment="1">
      <alignment horizontal="center"/>
    </xf>
    <xf numFmtId="164" fontId="12" fillId="18" borderId="11" xfId="0" applyNumberFormat="1" applyFont="1" applyFill="1" applyBorder="1" applyAlignment="1">
      <alignment horizontal="center"/>
    </xf>
    <xf numFmtId="164" fontId="12" fillId="18" borderId="8" xfId="0" applyNumberFormat="1" applyFont="1" applyFill="1" applyBorder="1" applyAlignment="1">
      <alignment horizontal="center"/>
    </xf>
    <xf numFmtId="164" fontId="12" fillId="18" borderId="9" xfId="0" applyNumberFormat="1" applyFont="1" applyFill="1" applyBorder="1" applyAlignment="1">
      <alignment horizontal="center"/>
    </xf>
    <xf numFmtId="164" fontId="12" fillId="18" borderId="5" xfId="0" applyNumberFormat="1" applyFont="1" applyFill="1" applyBorder="1" applyAlignment="1">
      <alignment horizontal="center"/>
    </xf>
    <xf numFmtId="164" fontId="12" fillId="18" borderId="6" xfId="0" applyNumberFormat="1" applyFont="1" applyFill="1" applyBorder="1" applyAlignment="1">
      <alignment horizontal="center"/>
    </xf>
    <xf numFmtId="0" fontId="13" fillId="7" borderId="29" xfId="0" applyFont="1" applyFill="1" applyBorder="1" applyAlignment="1">
      <alignment horizontal="center" vertical="top"/>
    </xf>
    <xf numFmtId="0" fontId="13" fillId="7" borderId="10" xfId="0" applyFont="1" applyFill="1" applyBorder="1" applyAlignment="1">
      <alignment horizontal="center" vertical="top"/>
    </xf>
    <xf numFmtId="0" fontId="13" fillId="18" borderId="36" xfId="0" applyFont="1" applyFill="1" applyBorder="1" applyAlignment="1">
      <alignment horizontal="center" vertical="top"/>
    </xf>
    <xf numFmtId="0" fontId="13" fillId="18" borderId="8" xfId="0" applyFont="1" applyFill="1" applyBorder="1" applyAlignment="1">
      <alignment horizontal="center" vertical="top"/>
    </xf>
    <xf numFmtId="164" fontId="12" fillId="21" borderId="1" xfId="0" applyNumberFormat="1" applyFont="1" applyFill="1" applyBorder="1" applyAlignment="1">
      <alignment horizontal="center"/>
    </xf>
    <xf numFmtId="0" fontId="12" fillId="21" borderId="1" xfId="0" applyFont="1" applyFill="1" applyBorder="1" applyAlignment="1">
      <alignment horizontal="center"/>
    </xf>
    <xf numFmtId="0" fontId="12" fillId="10" borderId="1" xfId="0" applyFont="1" applyFill="1" applyBorder="1" applyAlignment="1">
      <alignment horizontal="center"/>
    </xf>
    <xf numFmtId="0" fontId="12" fillId="21" borderId="67" xfId="0" applyFont="1" applyFill="1" applyBorder="1" applyAlignment="1">
      <alignment horizontal="center"/>
    </xf>
    <xf numFmtId="0" fontId="12" fillId="3" borderId="66" xfId="0" applyFont="1" applyFill="1" applyBorder="1" applyAlignment="1">
      <alignment horizontal="center"/>
    </xf>
    <xf numFmtId="0" fontId="12" fillId="3" borderId="66" xfId="0" applyFont="1" applyFill="1" applyBorder="1" applyAlignment="1">
      <alignment horizontal="right"/>
    </xf>
    <xf numFmtId="0" fontId="10" fillId="3" borderId="10" xfId="0" applyFont="1" applyFill="1" applyBorder="1" applyAlignment="1">
      <alignment horizontal="right"/>
    </xf>
    <xf numFmtId="0" fontId="10" fillId="3" borderId="11" xfId="0" applyFont="1" applyFill="1" applyBorder="1" applyAlignment="1">
      <alignment horizontal="right"/>
    </xf>
    <xf numFmtId="0" fontId="10" fillId="3" borderId="12" xfId="0" applyFont="1" applyFill="1" applyBorder="1" applyAlignment="1">
      <alignment horizontal="right"/>
    </xf>
    <xf numFmtId="164" fontId="10" fillId="21" borderId="11" xfId="0" applyNumberFormat="1" applyFont="1" applyFill="1" applyBorder="1" applyAlignment="1">
      <alignment horizontal="center"/>
    </xf>
    <xf numFmtId="0" fontId="13" fillId="18" borderId="29" xfId="0" applyFont="1" applyFill="1" applyBorder="1" applyAlignment="1">
      <alignment horizontal="left"/>
    </xf>
    <xf numFmtId="0" fontId="13" fillId="18" borderId="10" xfId="0" applyFont="1" applyFill="1" applyBorder="1" applyAlignment="1">
      <alignment horizontal="left"/>
    </xf>
    <xf numFmtId="0" fontId="10" fillId="3" borderId="1" xfId="0" applyFont="1" applyFill="1" applyBorder="1" applyAlignment="1">
      <alignment horizontal="right"/>
    </xf>
    <xf numFmtId="0" fontId="11" fillId="3" borderId="49" xfId="0" applyFont="1" applyFill="1" applyBorder="1" applyAlignment="1">
      <alignment horizontal="right"/>
    </xf>
    <xf numFmtId="0" fontId="11" fillId="3" borderId="3" xfId="0" applyFont="1" applyFill="1" applyBorder="1" applyAlignment="1">
      <alignment horizontal="right"/>
    </xf>
    <xf numFmtId="0" fontId="7" fillId="17" borderId="23" xfId="0" applyFont="1" applyFill="1" applyBorder="1" applyAlignment="1">
      <alignment horizontal="center"/>
    </xf>
    <xf numFmtId="0" fontId="7" fillId="17" borderId="50" xfId="0" applyFont="1" applyFill="1" applyBorder="1" applyAlignment="1">
      <alignment horizontal="center"/>
    </xf>
    <xf numFmtId="0" fontId="7" fillId="17" borderId="24" xfId="0" applyFont="1" applyFill="1" applyBorder="1" applyAlignment="1">
      <alignment horizontal="center"/>
    </xf>
    <xf numFmtId="0" fontId="1" fillId="17" borderId="32" xfId="0" applyFont="1" applyFill="1" applyBorder="1" applyAlignment="1">
      <alignment horizontal="left" vertical="top" wrapText="1"/>
    </xf>
    <xf numFmtId="0" fontId="1" fillId="17" borderId="0" xfId="0" applyFont="1" applyFill="1" applyAlignment="1">
      <alignment horizontal="left" vertical="top" wrapText="1"/>
    </xf>
    <xf numFmtId="0" fontId="1" fillId="17" borderId="20" xfId="0" applyFont="1" applyFill="1" applyBorder="1" applyAlignment="1">
      <alignment horizontal="left" vertical="top" wrapText="1"/>
    </xf>
    <xf numFmtId="0" fontId="1" fillId="17" borderId="51" xfId="0" applyFont="1" applyFill="1" applyBorder="1" applyAlignment="1">
      <alignment horizontal="left" vertical="top" wrapText="1"/>
    </xf>
    <xf numFmtId="0" fontId="1" fillId="17" borderId="33" xfId="0" applyFont="1" applyFill="1" applyBorder="1" applyAlignment="1">
      <alignment horizontal="left" vertical="top" wrapText="1"/>
    </xf>
    <xf numFmtId="0" fontId="1" fillId="17" borderId="27" xfId="0" applyFont="1" applyFill="1" applyBorder="1" applyAlignment="1">
      <alignment horizontal="left" vertical="top" wrapText="1"/>
    </xf>
    <xf numFmtId="0" fontId="6" fillId="3" borderId="26" xfId="0" applyFont="1" applyFill="1" applyBorder="1" applyAlignment="1">
      <alignment horizontal="left"/>
    </xf>
    <xf numFmtId="0" fontId="6" fillId="3" borderId="11" xfId="0" applyFont="1" applyFill="1" applyBorder="1" applyAlignment="1">
      <alignment horizontal="left"/>
    </xf>
    <xf numFmtId="0" fontId="6" fillId="3" borderId="22" xfId="0" applyFont="1" applyFill="1" applyBorder="1" applyAlignment="1">
      <alignment horizontal="left"/>
    </xf>
    <xf numFmtId="0" fontId="8" fillId="20" borderId="26" xfId="0" applyFont="1" applyFill="1" applyBorder="1" applyAlignment="1">
      <alignment horizontal="left" vertical="top"/>
    </xf>
    <xf numFmtId="0" fontId="8" fillId="20" borderId="12" xfId="0" applyFont="1" applyFill="1" applyBorder="1" applyAlignment="1">
      <alignment horizontal="left" vertical="top"/>
    </xf>
    <xf numFmtId="0" fontId="8" fillId="20" borderId="26" xfId="0" applyFont="1" applyFill="1" applyBorder="1" applyAlignment="1">
      <alignment horizontal="left"/>
    </xf>
    <xf numFmtId="0" fontId="8" fillId="20" borderId="12" xfId="0" applyFont="1" applyFill="1" applyBorder="1" applyAlignment="1">
      <alignment horizontal="left"/>
    </xf>
    <xf numFmtId="0" fontId="1" fillId="0" borderId="23" xfId="0" applyFont="1" applyBorder="1" applyAlignment="1">
      <alignment horizontal="center"/>
    </xf>
    <xf numFmtId="0" fontId="1" fillId="0" borderId="50" xfId="0" applyFont="1" applyBorder="1" applyAlignment="1">
      <alignment horizontal="center"/>
    </xf>
    <xf numFmtId="0" fontId="1" fillId="0" borderId="24" xfId="0" applyFont="1" applyBorder="1" applyAlignment="1">
      <alignment horizontal="center"/>
    </xf>
    <xf numFmtId="0" fontId="1" fillId="0" borderId="32" xfId="0" applyFont="1" applyBorder="1" applyAlignment="1">
      <alignment horizontal="center"/>
    </xf>
    <xf numFmtId="0" fontId="1" fillId="0" borderId="0" xfId="0" applyFont="1" applyAlignment="1">
      <alignment horizontal="center"/>
    </xf>
    <xf numFmtId="0" fontId="1" fillId="0" borderId="20" xfId="0" applyFont="1" applyBorder="1" applyAlignment="1">
      <alignment horizontal="center"/>
    </xf>
    <xf numFmtId="0" fontId="1" fillId="0" borderId="36" xfId="0" applyFont="1" applyBorder="1" applyAlignment="1">
      <alignment horizontal="center"/>
    </xf>
    <xf numFmtId="0" fontId="1" fillId="0" borderId="8" xfId="0" applyFont="1" applyBorder="1" applyAlignment="1">
      <alignment horizontal="center"/>
    </xf>
    <xf numFmtId="0" fontId="1" fillId="0" borderId="21" xfId="0" applyFont="1" applyBorder="1" applyAlignment="1">
      <alignment horizontal="center"/>
    </xf>
    <xf numFmtId="0" fontId="21" fillId="3" borderId="29"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0" xfId="0" applyFont="1" applyFill="1" applyBorder="1" applyAlignment="1">
      <alignment horizontal="center" vertical="center"/>
    </xf>
    <xf numFmtId="0" fontId="6" fillId="20" borderId="26" xfId="0" applyFont="1" applyFill="1" applyBorder="1" applyAlignment="1">
      <alignment horizontal="left"/>
    </xf>
    <xf numFmtId="0" fontId="6" fillId="20" borderId="12" xfId="0" applyFont="1" applyFill="1" applyBorder="1" applyAlignment="1">
      <alignment horizontal="left"/>
    </xf>
    <xf numFmtId="0" fontId="6" fillId="3" borderId="29" xfId="0" applyFont="1" applyFill="1" applyBorder="1" applyAlignment="1">
      <alignment horizontal="center"/>
    </xf>
    <xf numFmtId="0" fontId="6" fillId="3" borderId="1" xfId="0" applyFont="1" applyFill="1" applyBorder="1" applyAlignment="1">
      <alignment horizontal="center"/>
    </xf>
    <xf numFmtId="0" fontId="1" fillId="20" borderId="1" xfId="0" applyFont="1" applyFill="1" applyBorder="1" applyAlignment="1">
      <alignment horizontal="left" vertical="top"/>
    </xf>
    <xf numFmtId="0" fontId="1" fillId="20" borderId="30" xfId="0" applyFont="1" applyFill="1" applyBorder="1" applyAlignment="1">
      <alignment horizontal="left" vertical="top"/>
    </xf>
    <xf numFmtId="0" fontId="6" fillId="5" borderId="26" xfId="0" applyFont="1" applyFill="1" applyBorder="1" applyAlignment="1">
      <alignment horizontal="right"/>
    </xf>
    <xf numFmtId="0" fontId="6" fillId="5" borderId="12" xfId="0" applyFont="1" applyFill="1" applyBorder="1" applyAlignment="1">
      <alignment horizontal="right"/>
    </xf>
    <xf numFmtId="0" fontId="6" fillId="5" borderId="25" xfId="0" applyFont="1" applyFill="1" applyBorder="1" applyAlignment="1">
      <alignment horizontal="right"/>
    </xf>
    <xf numFmtId="0" fontId="6" fillId="5" borderId="38" xfId="0" applyFont="1" applyFill="1" applyBorder="1" applyAlignment="1">
      <alignment horizontal="right"/>
    </xf>
    <xf numFmtId="0" fontId="6" fillId="5" borderId="39" xfId="0" applyFont="1" applyFill="1" applyBorder="1" applyAlignment="1">
      <alignment horizontal="right"/>
    </xf>
    <xf numFmtId="0" fontId="6" fillId="5" borderId="26" xfId="0" applyFont="1" applyFill="1" applyBorder="1" applyAlignment="1">
      <alignment horizontal="right" vertical="top"/>
    </xf>
    <xf numFmtId="0" fontId="6" fillId="5" borderId="11" xfId="0" applyFont="1" applyFill="1" applyBorder="1" applyAlignment="1">
      <alignment horizontal="right" vertical="top"/>
    </xf>
    <xf numFmtId="0" fontId="6" fillId="5" borderId="12" xfId="0" applyFont="1" applyFill="1" applyBorder="1" applyAlignment="1">
      <alignment horizontal="right" vertical="top"/>
    </xf>
    <xf numFmtId="0" fontId="8" fillId="20" borderId="11" xfId="0" applyFont="1" applyFill="1" applyBorder="1" applyAlignment="1">
      <alignment horizontal="left" vertical="top"/>
    </xf>
  </cellXfs>
  <cellStyles count="3">
    <cellStyle name="Hyperlink" xfId="1" builtinId="8"/>
    <cellStyle name="Normal" xfId="0" builtinId="0"/>
    <cellStyle name="Normal 4" xfId="2"/>
  </cellStyles>
  <dxfs count="0"/>
  <tableStyles count="0" defaultTableStyle="TableStyleMedium2" defaultPivotStyle="PivotStyleLight16"/>
  <colors>
    <mruColors>
      <color rgb="FFFFD5D5"/>
      <color rgb="FFFFABAB"/>
      <color rgb="FFFF8B8B"/>
      <color rgb="FFFFFD91"/>
      <color rgb="FFFFFDAB"/>
      <color rgb="FFDE0000"/>
      <color rgb="FFFF4B4B"/>
      <color rgb="FFD9CAC3"/>
      <color rgb="FFA496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47625</xdr:rowOff>
    </xdr:from>
    <xdr:to>
      <xdr:col>11</xdr:col>
      <xdr:colOff>154682</xdr:colOff>
      <xdr:row>1</xdr:row>
      <xdr:rowOff>981659</xdr:rowOff>
    </xdr:to>
    <xdr:pic>
      <xdr:nvPicPr>
        <xdr:cNvPr id="2" name="Picture 1">
          <a:extLst>
            <a:ext uri="{FF2B5EF4-FFF2-40B4-BE49-F238E27FC236}">
              <a16:creationId xmlns:a16="http://schemas.microsoft.com/office/drawing/2014/main" xmlns="" id="{88F741E9-42EC-4688-9369-36FE89A1C168}"/>
            </a:ext>
          </a:extLst>
        </xdr:cNvPr>
        <xdr:cNvPicPr>
          <a:picLocks noChangeAspect="1"/>
        </xdr:cNvPicPr>
      </xdr:nvPicPr>
      <xdr:blipFill>
        <a:blip xmlns:r="http://schemas.openxmlformats.org/officeDocument/2006/relationships" r:embed="rId1"/>
        <a:stretch>
          <a:fillRect/>
        </a:stretch>
      </xdr:blipFill>
      <xdr:spPr>
        <a:xfrm>
          <a:off x="2533650" y="142875"/>
          <a:ext cx="3812282" cy="934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226645</xdr:colOff>
      <xdr:row>0</xdr:row>
      <xdr:rowOff>0</xdr:rowOff>
    </xdr:from>
    <xdr:to>
      <xdr:col>11</xdr:col>
      <xdr:colOff>114627</xdr:colOff>
      <xdr:row>4</xdr:row>
      <xdr:rowOff>324434</xdr:rowOff>
    </xdr:to>
    <xdr:pic>
      <xdr:nvPicPr>
        <xdr:cNvPr id="3" name="Picture 2">
          <a:extLst>
            <a:ext uri="{FF2B5EF4-FFF2-40B4-BE49-F238E27FC236}">
              <a16:creationId xmlns:a16="http://schemas.microsoft.com/office/drawing/2014/main" xmlns="" id="{C1F6E56F-E077-4C97-AF41-4F0E989CD81A}"/>
            </a:ext>
          </a:extLst>
        </xdr:cNvPr>
        <xdr:cNvPicPr>
          <a:picLocks noChangeAspect="1"/>
        </xdr:cNvPicPr>
      </xdr:nvPicPr>
      <xdr:blipFill>
        <a:blip xmlns:r="http://schemas.openxmlformats.org/officeDocument/2006/relationships" r:embed="rId1"/>
        <a:stretch>
          <a:fillRect/>
        </a:stretch>
      </xdr:blipFill>
      <xdr:spPr>
        <a:xfrm>
          <a:off x="2182445" y="0"/>
          <a:ext cx="3828157" cy="9340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219075</xdr:colOff>
      <xdr:row>1</xdr:row>
      <xdr:rowOff>57150</xdr:rowOff>
    </xdr:from>
    <xdr:to>
      <xdr:col>3</xdr:col>
      <xdr:colOff>903982</xdr:colOff>
      <xdr:row>4</xdr:row>
      <xdr:rowOff>437784</xdr:rowOff>
    </xdr:to>
    <xdr:pic>
      <xdr:nvPicPr>
        <xdr:cNvPr id="4" name="Picture 3">
          <a:extLst>
            <a:ext uri="{FF2B5EF4-FFF2-40B4-BE49-F238E27FC236}">
              <a16:creationId xmlns:a16="http://schemas.microsoft.com/office/drawing/2014/main" xmlns="" id="{0D26BCE5-6A80-4782-9F7A-805C8CD41000}"/>
            </a:ext>
          </a:extLst>
        </xdr:cNvPr>
        <xdr:cNvPicPr>
          <a:picLocks noChangeAspect="1"/>
        </xdr:cNvPicPr>
      </xdr:nvPicPr>
      <xdr:blipFill>
        <a:blip xmlns:r="http://schemas.openxmlformats.org/officeDocument/2006/relationships" r:embed="rId1"/>
        <a:stretch>
          <a:fillRect/>
        </a:stretch>
      </xdr:blipFill>
      <xdr:spPr>
        <a:xfrm>
          <a:off x="1733550" y="219075"/>
          <a:ext cx="3590032" cy="8759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research.northeastern.edu/app/uploads/sites/2/2021/05/Measurable-Effort-and-Salary-Support-on-Grants-QuickCard-Final-May-2021.pdf" TargetMode="External"/><Relationship Id="rId1" Type="http://schemas.openxmlformats.org/officeDocument/2006/relationships/hyperlink" Target="https://research.northeastern.edu/nu-res/institute-base-salary-policy/"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nu-res.research.northeastern.edu/wp-content/uploads/2020/04/Off-Campus-IDC-Rate-Guidance-4-28-20.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N23"/>
  <sheetViews>
    <sheetView tabSelected="1" workbookViewId="0">
      <selection activeCell="K26" sqref="K26"/>
    </sheetView>
  </sheetViews>
  <sheetFormatPr defaultRowHeight="14.4" x14ac:dyDescent="0.3"/>
  <cols>
    <col min="1" max="1" width="1.44140625" customWidth="1"/>
    <col min="14" max="14" width="18.6640625" customWidth="1"/>
  </cols>
  <sheetData>
    <row r="1" spans="2:14" ht="7.5" customHeight="1" thickBot="1" x14ac:dyDescent="0.35"/>
    <row r="2" spans="2:14" ht="78.75" customHeight="1" thickTop="1" thickBot="1" x14ac:dyDescent="0.35">
      <c r="B2" s="225"/>
      <c r="C2" s="226"/>
      <c r="D2" s="226"/>
      <c r="E2" s="226"/>
      <c r="F2" s="226"/>
      <c r="G2" s="226"/>
      <c r="H2" s="226"/>
      <c r="I2" s="226"/>
      <c r="J2" s="226"/>
      <c r="K2" s="226"/>
      <c r="L2" s="226"/>
      <c r="M2" s="226"/>
      <c r="N2" s="227"/>
    </row>
    <row r="3" spans="2:14" ht="19.2" thickTop="1" thickBot="1" x14ac:dyDescent="0.35">
      <c r="B3" s="216" t="s">
        <v>0</v>
      </c>
      <c r="C3" s="217"/>
      <c r="D3" s="217"/>
      <c r="E3" s="217"/>
      <c r="F3" s="217"/>
      <c r="G3" s="217"/>
      <c r="H3" s="217"/>
      <c r="I3" s="217"/>
      <c r="J3" s="217"/>
      <c r="K3" s="217"/>
      <c r="L3" s="217"/>
      <c r="M3" s="217"/>
      <c r="N3" s="218"/>
    </row>
    <row r="4" spans="2:14" ht="15" thickTop="1" x14ac:dyDescent="0.3">
      <c r="B4" s="219" t="s">
        <v>1</v>
      </c>
      <c r="C4" s="220"/>
      <c r="D4" s="220"/>
      <c r="E4" s="220"/>
      <c r="F4" s="220"/>
      <c r="G4" s="220"/>
      <c r="H4" s="220"/>
      <c r="I4" s="220"/>
      <c r="J4" s="220"/>
      <c r="K4" s="220"/>
      <c r="L4" s="220"/>
      <c r="M4" s="220"/>
      <c r="N4" s="221"/>
    </row>
    <row r="5" spans="2:14" x14ac:dyDescent="0.3">
      <c r="B5" s="219"/>
      <c r="C5" s="220"/>
      <c r="D5" s="220"/>
      <c r="E5" s="220"/>
      <c r="F5" s="220"/>
      <c r="G5" s="220"/>
      <c r="H5" s="220"/>
      <c r="I5" s="220"/>
      <c r="J5" s="220"/>
      <c r="K5" s="220"/>
      <c r="L5" s="220"/>
      <c r="M5" s="220"/>
      <c r="N5" s="221"/>
    </row>
    <row r="6" spans="2:14" x14ac:dyDescent="0.3">
      <c r="B6" s="219"/>
      <c r="C6" s="220"/>
      <c r="D6" s="220"/>
      <c r="E6" s="220"/>
      <c r="F6" s="220"/>
      <c r="G6" s="220"/>
      <c r="H6" s="220"/>
      <c r="I6" s="220"/>
      <c r="J6" s="220"/>
      <c r="K6" s="220"/>
      <c r="L6" s="220"/>
      <c r="M6" s="220"/>
      <c r="N6" s="221"/>
    </row>
    <row r="7" spans="2:14" x14ac:dyDescent="0.3">
      <c r="B7" s="219"/>
      <c r="C7" s="220"/>
      <c r="D7" s="220"/>
      <c r="E7" s="220"/>
      <c r="F7" s="220"/>
      <c r="G7" s="220"/>
      <c r="H7" s="220"/>
      <c r="I7" s="220"/>
      <c r="J7" s="220"/>
      <c r="K7" s="220"/>
      <c r="L7" s="220"/>
      <c r="M7" s="220"/>
      <c r="N7" s="221"/>
    </row>
    <row r="8" spans="2:14" x14ac:dyDescent="0.3">
      <c r="B8" s="219"/>
      <c r="C8" s="220"/>
      <c r="D8" s="220"/>
      <c r="E8" s="220"/>
      <c r="F8" s="220"/>
      <c r="G8" s="220"/>
      <c r="H8" s="220"/>
      <c r="I8" s="220"/>
      <c r="J8" s="220"/>
      <c r="K8" s="220"/>
      <c r="L8" s="220"/>
      <c r="M8" s="220"/>
      <c r="N8" s="221"/>
    </row>
    <row r="9" spans="2:14" x14ac:dyDescent="0.3">
      <c r="B9" s="219"/>
      <c r="C9" s="220"/>
      <c r="D9" s="220"/>
      <c r="E9" s="220"/>
      <c r="F9" s="220"/>
      <c r="G9" s="220"/>
      <c r="H9" s="220"/>
      <c r="I9" s="220"/>
      <c r="J9" s="220"/>
      <c r="K9" s="220"/>
      <c r="L9" s="220"/>
      <c r="M9" s="220"/>
      <c r="N9" s="221"/>
    </row>
    <row r="10" spans="2:14" x14ac:dyDescent="0.3">
      <c r="B10" s="219"/>
      <c r="C10" s="220"/>
      <c r="D10" s="220"/>
      <c r="E10" s="220"/>
      <c r="F10" s="220"/>
      <c r="G10" s="220"/>
      <c r="H10" s="220"/>
      <c r="I10" s="220"/>
      <c r="J10" s="220"/>
      <c r="K10" s="220"/>
      <c r="L10" s="220"/>
      <c r="M10" s="220"/>
      <c r="N10" s="221"/>
    </row>
    <row r="11" spans="2:14" x14ac:dyDescent="0.3">
      <c r="B11" s="219"/>
      <c r="C11" s="220"/>
      <c r="D11" s="220"/>
      <c r="E11" s="220"/>
      <c r="F11" s="220"/>
      <c r="G11" s="220"/>
      <c r="H11" s="220"/>
      <c r="I11" s="220"/>
      <c r="J11" s="220"/>
      <c r="K11" s="220"/>
      <c r="L11" s="220"/>
      <c r="M11" s="220"/>
      <c r="N11" s="221"/>
    </row>
    <row r="12" spans="2:14" x14ac:dyDescent="0.3">
      <c r="B12" s="219"/>
      <c r="C12" s="220"/>
      <c r="D12" s="220"/>
      <c r="E12" s="220"/>
      <c r="F12" s="220"/>
      <c r="G12" s="220"/>
      <c r="H12" s="220"/>
      <c r="I12" s="220"/>
      <c r="J12" s="220"/>
      <c r="K12" s="220"/>
      <c r="L12" s="220"/>
      <c r="M12" s="220"/>
      <c r="N12" s="221"/>
    </row>
    <row r="13" spans="2:14" x14ac:dyDescent="0.3">
      <c r="B13" s="219"/>
      <c r="C13" s="220"/>
      <c r="D13" s="220"/>
      <c r="E13" s="220"/>
      <c r="F13" s="220"/>
      <c r="G13" s="220"/>
      <c r="H13" s="220"/>
      <c r="I13" s="220"/>
      <c r="J13" s="220"/>
      <c r="K13" s="220"/>
      <c r="L13" s="220"/>
      <c r="M13" s="220"/>
      <c r="N13" s="221"/>
    </row>
    <row r="14" spans="2:14" x14ac:dyDescent="0.3">
      <c r="B14" s="219"/>
      <c r="C14" s="220"/>
      <c r="D14" s="220"/>
      <c r="E14" s="220"/>
      <c r="F14" s="220"/>
      <c r="G14" s="220"/>
      <c r="H14" s="220"/>
      <c r="I14" s="220"/>
      <c r="J14" s="220"/>
      <c r="K14" s="220"/>
      <c r="L14" s="220"/>
      <c r="M14" s="220"/>
      <c r="N14" s="221"/>
    </row>
    <row r="15" spans="2:14" x14ac:dyDescent="0.3">
      <c r="B15" s="219"/>
      <c r="C15" s="220"/>
      <c r="D15" s="220"/>
      <c r="E15" s="220"/>
      <c r="F15" s="220"/>
      <c r="G15" s="220"/>
      <c r="H15" s="220"/>
      <c r="I15" s="220"/>
      <c r="J15" s="220"/>
      <c r="K15" s="220"/>
      <c r="L15" s="220"/>
      <c r="M15" s="220"/>
      <c r="N15" s="221"/>
    </row>
    <row r="16" spans="2:14" x14ac:dyDescent="0.3">
      <c r="B16" s="219"/>
      <c r="C16" s="220"/>
      <c r="D16" s="220"/>
      <c r="E16" s="220"/>
      <c r="F16" s="220"/>
      <c r="G16" s="220"/>
      <c r="H16" s="220"/>
      <c r="I16" s="220"/>
      <c r="J16" s="220"/>
      <c r="K16" s="220"/>
      <c r="L16" s="220"/>
      <c r="M16" s="220"/>
      <c r="N16" s="221"/>
    </row>
    <row r="17" spans="2:14" x14ac:dyDescent="0.3">
      <c r="B17" s="219"/>
      <c r="C17" s="220"/>
      <c r="D17" s="220"/>
      <c r="E17" s="220"/>
      <c r="F17" s="220"/>
      <c r="G17" s="220"/>
      <c r="H17" s="220"/>
      <c r="I17" s="220"/>
      <c r="J17" s="220"/>
      <c r="K17" s="220"/>
      <c r="L17" s="220"/>
      <c r="M17" s="220"/>
      <c r="N17" s="221"/>
    </row>
    <row r="18" spans="2:14" x14ac:dyDescent="0.3">
      <c r="B18" s="219"/>
      <c r="C18" s="220"/>
      <c r="D18" s="220"/>
      <c r="E18" s="220"/>
      <c r="F18" s="220"/>
      <c r="G18" s="220"/>
      <c r="H18" s="220"/>
      <c r="I18" s="220"/>
      <c r="J18" s="220"/>
      <c r="K18" s="220"/>
      <c r="L18" s="220"/>
      <c r="M18" s="220"/>
      <c r="N18" s="221"/>
    </row>
    <row r="19" spans="2:14" x14ac:dyDescent="0.3">
      <c r="B19" s="219"/>
      <c r="C19" s="220"/>
      <c r="D19" s="220"/>
      <c r="E19" s="220"/>
      <c r="F19" s="220"/>
      <c r="G19" s="220"/>
      <c r="H19" s="220"/>
      <c r="I19" s="220"/>
      <c r="J19" s="220"/>
      <c r="K19" s="220"/>
      <c r="L19" s="220"/>
      <c r="M19" s="220"/>
      <c r="N19" s="221"/>
    </row>
    <row r="20" spans="2:14" x14ac:dyDescent="0.3">
      <c r="B20" s="219"/>
      <c r="C20" s="220"/>
      <c r="D20" s="220"/>
      <c r="E20" s="220"/>
      <c r="F20" s="220"/>
      <c r="G20" s="220"/>
      <c r="H20" s="220"/>
      <c r="I20" s="220"/>
      <c r="J20" s="220"/>
      <c r="K20" s="220"/>
      <c r="L20" s="220"/>
      <c r="M20" s="220"/>
      <c r="N20" s="221"/>
    </row>
    <row r="21" spans="2:14" x14ac:dyDescent="0.3">
      <c r="B21" s="219"/>
      <c r="C21" s="220"/>
      <c r="D21" s="220"/>
      <c r="E21" s="220"/>
      <c r="F21" s="220"/>
      <c r="G21" s="220"/>
      <c r="H21" s="220"/>
      <c r="I21" s="220"/>
      <c r="J21" s="220"/>
      <c r="K21" s="220"/>
      <c r="L21" s="220"/>
      <c r="M21" s="220"/>
      <c r="N21" s="221"/>
    </row>
    <row r="22" spans="2:14" ht="10.5" customHeight="1" thickBot="1" x14ac:dyDescent="0.35">
      <c r="B22" s="222"/>
      <c r="C22" s="223"/>
      <c r="D22" s="223"/>
      <c r="E22" s="223"/>
      <c r="F22" s="223"/>
      <c r="G22" s="223"/>
      <c r="H22" s="223"/>
      <c r="I22" s="223"/>
      <c r="J22" s="223"/>
      <c r="K22" s="223"/>
      <c r="L22" s="223"/>
      <c r="M22" s="223"/>
      <c r="N22" s="224"/>
    </row>
    <row r="23" spans="2:14" ht="15" thickTop="1" x14ac:dyDescent="0.3"/>
  </sheetData>
  <mergeCells count="3">
    <mergeCell ref="B3:N3"/>
    <mergeCell ref="B4:N22"/>
    <mergeCell ref="B2:N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F88"/>
  <sheetViews>
    <sheetView showZeros="0" zoomScaleNormal="100" workbookViewId="0">
      <selection activeCell="H80" sqref="H80"/>
    </sheetView>
  </sheetViews>
  <sheetFormatPr defaultColWidth="9.109375" defaultRowHeight="12" x14ac:dyDescent="0.25"/>
  <cols>
    <col min="1" max="1" width="6.5546875" style="10" customWidth="1"/>
    <col min="2" max="2" width="1.88671875" style="10" customWidth="1"/>
    <col min="3" max="3" width="24.6640625" style="10" customWidth="1"/>
    <col min="4" max="4" width="10.88671875" style="10" bestFit="1" customWidth="1"/>
    <col min="5" max="5" width="10.88671875" style="10" customWidth="1"/>
    <col min="6" max="6" width="1.88671875" style="10" customWidth="1"/>
    <col min="7" max="7" width="12.6640625" style="10" bestFit="1" customWidth="1"/>
    <col min="8" max="8" width="11.6640625" style="10" bestFit="1" customWidth="1"/>
    <col min="9" max="9" width="13.88671875" style="10" customWidth="1"/>
    <col min="10" max="10" width="11.33203125" style="10" bestFit="1" customWidth="1"/>
    <col min="11" max="11" width="10.88671875" style="10" bestFit="1" customWidth="1"/>
    <col min="12" max="12" width="12.44140625" style="10" customWidth="1"/>
    <col min="13" max="13" width="12.6640625" style="10" bestFit="1" customWidth="1"/>
    <col min="14" max="14" width="10" style="10" bestFit="1" customWidth="1"/>
    <col min="15" max="15" width="8.5546875" style="10" customWidth="1"/>
    <col min="16" max="16" width="11.33203125" style="10" bestFit="1" customWidth="1"/>
    <col min="17" max="17" width="13.88671875" style="10" customWidth="1"/>
    <col min="18" max="18" width="8.44140625" style="10" bestFit="1" customWidth="1"/>
    <col min="19" max="19" width="12.6640625" style="10" bestFit="1" customWidth="1"/>
    <col min="20" max="20" width="10" style="10" bestFit="1" customWidth="1"/>
    <col min="21" max="21" width="7.88671875" style="10" customWidth="1"/>
    <col min="22" max="22" width="11.33203125" style="10" bestFit="1" customWidth="1"/>
    <col min="23" max="23" width="9.5546875" style="10" bestFit="1" customWidth="1"/>
    <col min="24" max="24" width="11.33203125" style="10" bestFit="1" customWidth="1"/>
    <col min="25" max="25" width="12.88671875" style="10" customWidth="1"/>
    <col min="26" max="26" width="16" style="10" customWidth="1"/>
    <col min="27" max="27" width="10.88671875" style="10" bestFit="1" customWidth="1"/>
    <col min="28" max="28" width="9.44140625" style="10" customWidth="1"/>
    <col min="29" max="29" width="8.44140625" style="10" bestFit="1" customWidth="1"/>
    <col min="30" max="30" width="11.6640625" style="10" bestFit="1" customWidth="1"/>
    <col min="31" max="31" width="14" style="10" customWidth="1"/>
    <col min="32" max="32" width="18.5546875" style="10" customWidth="1"/>
    <col min="33" max="33" width="13.88671875" style="10" customWidth="1"/>
    <col min="34" max="16384" width="9.109375" style="10"/>
  </cols>
  <sheetData>
    <row r="1" spans="1:27" ht="14.4" x14ac:dyDescent="0.3">
      <c r="A1" s="325" t="s">
        <v>2</v>
      </c>
      <c r="B1" s="325"/>
      <c r="C1" s="325"/>
      <c r="D1" s="325"/>
      <c r="E1" s="325"/>
      <c r="F1" s="325"/>
      <c r="G1" s="325"/>
      <c r="H1" s="325"/>
      <c r="I1" s="325"/>
      <c r="J1" s="325"/>
      <c r="K1" s="325"/>
      <c r="L1" s="325"/>
      <c r="M1" s="325"/>
      <c r="N1" s="325"/>
      <c r="O1" s="325"/>
      <c r="P1" s="325"/>
      <c r="Q1" s="325"/>
      <c r="R1" s="325"/>
      <c r="S1" s="325"/>
      <c r="T1" s="325"/>
      <c r="U1" s="325"/>
      <c r="V1" s="325"/>
      <c r="W1" s="325"/>
      <c r="X1" s="325"/>
    </row>
    <row r="2" spans="1:27" ht="4.2" customHeight="1" thickBot="1" x14ac:dyDescent="0.3">
      <c r="A2" s="270"/>
      <c r="B2" s="271"/>
      <c r="C2" s="271"/>
      <c r="D2" s="271"/>
      <c r="E2" s="271"/>
      <c r="F2" s="271"/>
      <c r="G2" s="271"/>
      <c r="H2" s="271"/>
      <c r="I2" s="271"/>
      <c r="J2" s="271"/>
      <c r="K2" s="271"/>
      <c r="L2" s="271"/>
      <c r="M2" s="271"/>
      <c r="N2" s="271"/>
      <c r="O2" s="271"/>
      <c r="P2" s="271"/>
      <c r="Q2" s="271"/>
      <c r="R2" s="271"/>
      <c r="S2" s="271"/>
      <c r="T2" s="271"/>
      <c r="U2" s="271"/>
      <c r="V2" s="271"/>
      <c r="W2" s="271"/>
      <c r="X2" s="271"/>
      <c r="Y2" s="9"/>
    </row>
    <row r="3" spans="1:27" x14ac:dyDescent="0.25">
      <c r="A3" s="274" t="s">
        <v>3</v>
      </c>
      <c r="B3" s="275"/>
      <c r="C3" s="275"/>
      <c r="D3" s="228" t="s">
        <v>4</v>
      </c>
      <c r="E3" s="229"/>
      <c r="F3" s="229"/>
      <c r="G3" s="229"/>
      <c r="H3" s="229"/>
      <c r="I3" s="229"/>
      <c r="J3" s="230"/>
      <c r="K3" s="228" t="s">
        <v>5</v>
      </c>
      <c r="L3" s="229"/>
      <c r="M3" s="229"/>
      <c r="N3" s="229"/>
      <c r="O3" s="229"/>
      <c r="P3" s="230"/>
      <c r="Q3" s="228" t="s">
        <v>6</v>
      </c>
      <c r="R3" s="229"/>
      <c r="S3" s="229"/>
      <c r="T3" s="229"/>
      <c r="U3" s="229"/>
      <c r="V3" s="230"/>
      <c r="W3" s="275" t="s">
        <v>7</v>
      </c>
      <c r="X3" s="279"/>
      <c r="Y3" s="18"/>
      <c r="Z3" s="85"/>
      <c r="AA3" s="85"/>
    </row>
    <row r="4" spans="1:27" ht="24" x14ac:dyDescent="0.25">
      <c r="A4" s="86" t="s">
        <v>8</v>
      </c>
      <c r="B4" s="231" t="s">
        <v>9</v>
      </c>
      <c r="C4" s="233"/>
      <c r="D4" s="231" t="s">
        <v>10</v>
      </c>
      <c r="E4" s="232"/>
      <c r="F4" s="233"/>
      <c r="G4" s="87" t="s">
        <v>11</v>
      </c>
      <c r="H4" s="88" t="s">
        <v>12</v>
      </c>
      <c r="I4" s="87" t="s">
        <v>13</v>
      </c>
      <c r="J4" s="87" t="s">
        <v>14</v>
      </c>
      <c r="K4" s="231" t="s">
        <v>10</v>
      </c>
      <c r="L4" s="233"/>
      <c r="M4" s="87" t="s">
        <v>11</v>
      </c>
      <c r="N4" s="88" t="s">
        <v>12</v>
      </c>
      <c r="O4" s="87" t="s">
        <v>13</v>
      </c>
      <c r="P4" s="87" t="s">
        <v>14</v>
      </c>
      <c r="Q4" s="231" t="s">
        <v>10</v>
      </c>
      <c r="R4" s="233"/>
      <c r="S4" s="87" t="s">
        <v>11</v>
      </c>
      <c r="T4" s="88" t="s">
        <v>12</v>
      </c>
      <c r="U4" s="87" t="s">
        <v>13</v>
      </c>
      <c r="V4" s="87" t="s">
        <v>14</v>
      </c>
      <c r="W4" s="87" t="s">
        <v>15</v>
      </c>
      <c r="X4" s="89" t="s">
        <v>14</v>
      </c>
      <c r="Y4" s="9"/>
      <c r="Z4" s="90"/>
      <c r="AA4" s="90"/>
    </row>
    <row r="5" spans="1:27" x14ac:dyDescent="0.25">
      <c r="A5" s="35">
        <v>1</v>
      </c>
      <c r="B5" s="234"/>
      <c r="C5" s="236"/>
      <c r="D5" s="234"/>
      <c r="E5" s="235"/>
      <c r="F5" s="236"/>
      <c r="G5" s="91"/>
      <c r="H5" s="31"/>
      <c r="I5" s="31"/>
      <c r="J5" s="42">
        <f t="shared" ref="J5:J14" si="0">IFERROR(G5/(H5*I5),0)</f>
        <v>0</v>
      </c>
      <c r="K5" s="260"/>
      <c r="L5" s="261"/>
      <c r="M5" s="91"/>
      <c r="N5" s="31"/>
      <c r="O5" s="31"/>
      <c r="P5" s="42">
        <f t="shared" ref="P5:P14" si="1">IFERROR(M5/(N5*O5),0)</f>
        <v>0</v>
      </c>
      <c r="Q5" s="260"/>
      <c r="R5" s="261"/>
      <c r="S5" s="91"/>
      <c r="T5" s="31"/>
      <c r="U5" s="31"/>
      <c r="V5" s="42">
        <f t="shared" ref="V5:V14" si="2">IFERROR(S5/(T5*U5),0)</f>
        <v>0</v>
      </c>
      <c r="W5" s="42">
        <f t="shared" ref="W5:W14" si="3">G5+M5+S5</f>
        <v>0</v>
      </c>
      <c r="X5" s="43">
        <f t="shared" ref="X5:X14" si="4">J5+P5+V5</f>
        <v>0</v>
      </c>
      <c r="Y5" s="92"/>
      <c r="Z5" s="93"/>
      <c r="AA5" s="92"/>
    </row>
    <row r="6" spans="1:27" x14ac:dyDescent="0.25">
      <c r="A6" s="35">
        <v>2</v>
      </c>
      <c r="B6" s="234"/>
      <c r="C6" s="236"/>
      <c r="D6" s="234"/>
      <c r="E6" s="235"/>
      <c r="F6" s="236"/>
      <c r="G6" s="91"/>
      <c r="H6" s="31"/>
      <c r="I6" s="31"/>
      <c r="J6" s="42">
        <f t="shared" si="0"/>
        <v>0</v>
      </c>
      <c r="K6" s="260"/>
      <c r="L6" s="261"/>
      <c r="M6" s="91"/>
      <c r="N6" s="31"/>
      <c r="O6" s="31"/>
      <c r="P6" s="42">
        <f t="shared" si="1"/>
        <v>0</v>
      </c>
      <c r="Q6" s="260"/>
      <c r="R6" s="261"/>
      <c r="S6" s="91"/>
      <c r="T6" s="31"/>
      <c r="U6" s="31"/>
      <c r="V6" s="42">
        <f t="shared" si="2"/>
        <v>0</v>
      </c>
      <c r="W6" s="42">
        <f t="shared" si="3"/>
        <v>0</v>
      </c>
      <c r="X6" s="43">
        <f t="shared" si="4"/>
        <v>0</v>
      </c>
      <c r="Y6" s="92"/>
      <c r="Z6" s="85"/>
      <c r="AA6" s="92"/>
    </row>
    <row r="7" spans="1:27" x14ac:dyDescent="0.25">
      <c r="A7" s="35">
        <v>3</v>
      </c>
      <c r="B7" s="234"/>
      <c r="C7" s="236"/>
      <c r="D7" s="234"/>
      <c r="E7" s="235"/>
      <c r="F7" s="236"/>
      <c r="G7" s="91"/>
      <c r="H7" s="31"/>
      <c r="I7" s="31"/>
      <c r="J7" s="42">
        <f t="shared" si="0"/>
        <v>0</v>
      </c>
      <c r="K7" s="260"/>
      <c r="L7" s="261"/>
      <c r="M7" s="91"/>
      <c r="N7" s="31"/>
      <c r="O7" s="31"/>
      <c r="P7" s="42">
        <f t="shared" si="1"/>
        <v>0</v>
      </c>
      <c r="Q7" s="260"/>
      <c r="R7" s="261"/>
      <c r="S7" s="91"/>
      <c r="T7" s="31"/>
      <c r="U7" s="31"/>
      <c r="V7" s="42">
        <f t="shared" si="2"/>
        <v>0</v>
      </c>
      <c r="W7" s="42">
        <f t="shared" si="3"/>
        <v>0</v>
      </c>
      <c r="X7" s="43">
        <f t="shared" si="4"/>
        <v>0</v>
      </c>
      <c r="Y7" s="92"/>
      <c r="Z7" s="94"/>
      <c r="AA7" s="95"/>
    </row>
    <row r="8" spans="1:27" ht="15" customHeight="1" x14ac:dyDescent="0.25">
      <c r="A8" s="35">
        <v>4</v>
      </c>
      <c r="B8" s="234"/>
      <c r="C8" s="236"/>
      <c r="D8" s="234"/>
      <c r="E8" s="235"/>
      <c r="F8" s="236"/>
      <c r="G8" s="91"/>
      <c r="H8" s="31"/>
      <c r="I8" s="31"/>
      <c r="J8" s="42">
        <f t="shared" si="0"/>
        <v>0</v>
      </c>
      <c r="K8" s="260"/>
      <c r="L8" s="261"/>
      <c r="M8" s="91"/>
      <c r="N8" s="31"/>
      <c r="O8" s="31"/>
      <c r="P8" s="42">
        <f t="shared" si="1"/>
        <v>0</v>
      </c>
      <c r="Q8" s="260"/>
      <c r="R8" s="261"/>
      <c r="S8" s="91"/>
      <c r="T8" s="31"/>
      <c r="U8" s="31"/>
      <c r="V8" s="42">
        <f t="shared" si="2"/>
        <v>0</v>
      </c>
      <c r="W8" s="42">
        <f t="shared" si="3"/>
        <v>0</v>
      </c>
      <c r="X8" s="43">
        <f t="shared" si="4"/>
        <v>0</v>
      </c>
      <c r="Y8" s="92"/>
      <c r="Z8" s="94"/>
      <c r="AA8" s="94"/>
    </row>
    <row r="9" spans="1:27" x14ac:dyDescent="0.25">
      <c r="A9" s="35">
        <v>5</v>
      </c>
      <c r="B9" s="234"/>
      <c r="C9" s="236"/>
      <c r="D9" s="234"/>
      <c r="E9" s="235"/>
      <c r="F9" s="236"/>
      <c r="G9" s="91"/>
      <c r="H9" s="31"/>
      <c r="I9" s="31"/>
      <c r="J9" s="42">
        <f t="shared" si="0"/>
        <v>0</v>
      </c>
      <c r="K9" s="260"/>
      <c r="L9" s="261"/>
      <c r="M9" s="91"/>
      <c r="N9" s="31"/>
      <c r="O9" s="31"/>
      <c r="P9" s="42">
        <f t="shared" si="1"/>
        <v>0</v>
      </c>
      <c r="Q9" s="260"/>
      <c r="R9" s="261"/>
      <c r="S9" s="91"/>
      <c r="T9" s="31"/>
      <c r="U9" s="31"/>
      <c r="V9" s="42">
        <f t="shared" si="2"/>
        <v>0</v>
      </c>
      <c r="W9" s="42">
        <f t="shared" si="3"/>
        <v>0</v>
      </c>
      <c r="X9" s="43">
        <f t="shared" si="4"/>
        <v>0</v>
      </c>
      <c r="Y9" s="92"/>
      <c r="Z9" s="94"/>
      <c r="AA9" s="94"/>
    </row>
    <row r="10" spans="1:27" x14ac:dyDescent="0.25">
      <c r="A10" s="35">
        <v>6</v>
      </c>
      <c r="B10" s="234"/>
      <c r="C10" s="236"/>
      <c r="D10" s="234"/>
      <c r="E10" s="235"/>
      <c r="F10" s="236"/>
      <c r="G10" s="91"/>
      <c r="H10" s="31"/>
      <c r="I10" s="31"/>
      <c r="J10" s="42">
        <f t="shared" si="0"/>
        <v>0</v>
      </c>
      <c r="K10" s="260"/>
      <c r="L10" s="261"/>
      <c r="M10" s="91"/>
      <c r="N10" s="31"/>
      <c r="O10" s="31"/>
      <c r="P10" s="42">
        <f t="shared" si="1"/>
        <v>0</v>
      </c>
      <c r="Q10" s="260"/>
      <c r="R10" s="261"/>
      <c r="S10" s="91"/>
      <c r="T10" s="31"/>
      <c r="U10" s="31"/>
      <c r="V10" s="42">
        <f t="shared" si="2"/>
        <v>0</v>
      </c>
      <c r="W10" s="42">
        <f t="shared" si="3"/>
        <v>0</v>
      </c>
      <c r="X10" s="43">
        <f t="shared" si="4"/>
        <v>0</v>
      </c>
      <c r="Y10" s="92"/>
      <c r="Z10" s="94"/>
      <c r="AA10" s="94"/>
    </row>
    <row r="11" spans="1:27" x14ac:dyDescent="0.25">
      <c r="A11" s="35">
        <v>7</v>
      </c>
      <c r="B11" s="234"/>
      <c r="C11" s="236"/>
      <c r="D11" s="234"/>
      <c r="E11" s="235"/>
      <c r="F11" s="236"/>
      <c r="G11" s="91"/>
      <c r="H11" s="31"/>
      <c r="I11" s="31"/>
      <c r="J11" s="42">
        <f t="shared" si="0"/>
        <v>0</v>
      </c>
      <c r="K11" s="260"/>
      <c r="L11" s="261"/>
      <c r="M11" s="91"/>
      <c r="N11" s="31"/>
      <c r="O11" s="31"/>
      <c r="P11" s="42">
        <f t="shared" si="1"/>
        <v>0</v>
      </c>
      <c r="Q11" s="260"/>
      <c r="R11" s="261"/>
      <c r="S11" s="91"/>
      <c r="T11" s="31"/>
      <c r="U11" s="31"/>
      <c r="V11" s="42">
        <f t="shared" si="2"/>
        <v>0</v>
      </c>
      <c r="W11" s="42">
        <f t="shared" si="3"/>
        <v>0</v>
      </c>
      <c r="X11" s="43">
        <f t="shared" si="4"/>
        <v>0</v>
      </c>
      <c r="Y11" s="92"/>
      <c r="Z11" s="94"/>
      <c r="AA11" s="94"/>
    </row>
    <row r="12" spans="1:27" x14ac:dyDescent="0.25">
      <c r="A12" s="35">
        <v>8</v>
      </c>
      <c r="B12" s="234"/>
      <c r="C12" s="236"/>
      <c r="D12" s="234"/>
      <c r="E12" s="235"/>
      <c r="F12" s="236"/>
      <c r="G12" s="91"/>
      <c r="H12" s="31"/>
      <c r="I12" s="31"/>
      <c r="J12" s="42">
        <f t="shared" si="0"/>
        <v>0</v>
      </c>
      <c r="K12" s="260"/>
      <c r="L12" s="261"/>
      <c r="M12" s="91"/>
      <c r="N12" s="31"/>
      <c r="O12" s="31"/>
      <c r="P12" s="42">
        <f t="shared" si="1"/>
        <v>0</v>
      </c>
      <c r="Q12" s="260"/>
      <c r="R12" s="261"/>
      <c r="S12" s="91"/>
      <c r="T12" s="31"/>
      <c r="U12" s="31"/>
      <c r="V12" s="42">
        <f t="shared" si="2"/>
        <v>0</v>
      </c>
      <c r="W12" s="42">
        <f t="shared" si="3"/>
        <v>0</v>
      </c>
      <c r="X12" s="43">
        <f t="shared" si="4"/>
        <v>0</v>
      </c>
      <c r="Y12" s="92"/>
      <c r="Z12" s="94"/>
      <c r="AA12" s="94"/>
    </row>
    <row r="13" spans="1:27" x14ac:dyDescent="0.25">
      <c r="A13" s="96">
        <v>9</v>
      </c>
      <c r="B13" s="234"/>
      <c r="C13" s="236"/>
      <c r="D13" s="234"/>
      <c r="E13" s="235"/>
      <c r="F13" s="236"/>
      <c r="G13" s="91"/>
      <c r="H13" s="31"/>
      <c r="I13" s="31"/>
      <c r="J13" s="42">
        <f t="shared" si="0"/>
        <v>0</v>
      </c>
      <c r="K13" s="260"/>
      <c r="L13" s="261"/>
      <c r="M13" s="91"/>
      <c r="N13" s="31"/>
      <c r="O13" s="31"/>
      <c r="P13" s="42">
        <f t="shared" si="1"/>
        <v>0</v>
      </c>
      <c r="Q13" s="260"/>
      <c r="R13" s="261"/>
      <c r="S13" s="91"/>
      <c r="T13" s="31"/>
      <c r="U13" s="31"/>
      <c r="V13" s="42">
        <f t="shared" si="2"/>
        <v>0</v>
      </c>
      <c r="W13" s="42">
        <f t="shared" si="3"/>
        <v>0</v>
      </c>
      <c r="X13" s="43">
        <f t="shared" si="4"/>
        <v>0</v>
      </c>
      <c r="Y13" s="92"/>
      <c r="Z13" s="94"/>
      <c r="AA13" s="94"/>
    </row>
    <row r="14" spans="1:27" x14ac:dyDescent="0.25">
      <c r="A14" s="96">
        <v>10</v>
      </c>
      <c r="B14" s="234"/>
      <c r="C14" s="236"/>
      <c r="D14" s="234"/>
      <c r="E14" s="235"/>
      <c r="F14" s="236"/>
      <c r="G14" s="91"/>
      <c r="H14" s="31"/>
      <c r="I14" s="31"/>
      <c r="J14" s="42">
        <f t="shared" si="0"/>
        <v>0</v>
      </c>
      <c r="K14" s="260"/>
      <c r="L14" s="261"/>
      <c r="M14" s="91"/>
      <c r="N14" s="31"/>
      <c r="O14" s="31"/>
      <c r="P14" s="42">
        <f t="shared" si="1"/>
        <v>0</v>
      </c>
      <c r="Q14" s="260"/>
      <c r="R14" s="261"/>
      <c r="S14" s="91"/>
      <c r="T14" s="31"/>
      <c r="U14" s="31"/>
      <c r="V14" s="42">
        <f t="shared" si="2"/>
        <v>0</v>
      </c>
      <c r="W14" s="42">
        <f t="shared" si="3"/>
        <v>0</v>
      </c>
      <c r="X14" s="43">
        <f t="shared" si="4"/>
        <v>0</v>
      </c>
      <c r="Y14" s="92"/>
      <c r="Z14" s="94"/>
      <c r="AA14" s="94"/>
    </row>
    <row r="15" spans="1:27" x14ac:dyDescent="0.25">
      <c r="A15" s="276" t="s">
        <v>16</v>
      </c>
      <c r="B15" s="277"/>
      <c r="C15" s="278"/>
      <c r="D15" s="272" t="s">
        <v>4</v>
      </c>
      <c r="E15" s="277"/>
      <c r="F15" s="277"/>
      <c r="G15" s="277"/>
      <c r="H15" s="277"/>
      <c r="I15" s="277"/>
      <c r="J15" s="278"/>
      <c r="K15" s="272" t="s">
        <v>5</v>
      </c>
      <c r="L15" s="277"/>
      <c r="M15" s="277"/>
      <c r="N15" s="277"/>
      <c r="O15" s="277"/>
      <c r="P15" s="278"/>
      <c r="Q15" s="272" t="s">
        <v>6</v>
      </c>
      <c r="R15" s="277"/>
      <c r="S15" s="277"/>
      <c r="T15" s="277"/>
      <c r="U15" s="277"/>
      <c r="V15" s="278"/>
      <c r="W15" s="272" t="s">
        <v>7</v>
      </c>
      <c r="X15" s="273"/>
      <c r="Y15" s="85"/>
      <c r="Z15" s="94"/>
      <c r="AA15" s="94"/>
    </row>
    <row r="16" spans="1:27" ht="30" customHeight="1" x14ac:dyDescent="0.25">
      <c r="A16" s="86" t="s">
        <v>8</v>
      </c>
      <c r="B16" s="231" t="s">
        <v>9</v>
      </c>
      <c r="C16" s="233"/>
      <c r="D16" s="231" t="s">
        <v>10</v>
      </c>
      <c r="E16" s="232"/>
      <c r="F16" s="233"/>
      <c r="G16" s="87" t="s">
        <v>11</v>
      </c>
      <c r="H16" s="88" t="s">
        <v>12</v>
      </c>
      <c r="I16" s="87" t="s">
        <v>13</v>
      </c>
      <c r="J16" s="87" t="s">
        <v>14</v>
      </c>
      <c r="K16" s="231" t="s">
        <v>10</v>
      </c>
      <c r="L16" s="233"/>
      <c r="M16" s="87" t="s">
        <v>11</v>
      </c>
      <c r="N16" s="88" t="s">
        <v>12</v>
      </c>
      <c r="O16" s="87" t="s">
        <v>13</v>
      </c>
      <c r="P16" s="87" t="s">
        <v>14</v>
      </c>
      <c r="Q16" s="231" t="s">
        <v>10</v>
      </c>
      <c r="R16" s="233"/>
      <c r="S16" s="87" t="s">
        <v>11</v>
      </c>
      <c r="T16" s="88" t="s">
        <v>12</v>
      </c>
      <c r="U16" s="87" t="s">
        <v>13</v>
      </c>
      <c r="V16" s="87" t="s">
        <v>14</v>
      </c>
      <c r="W16" s="87" t="s">
        <v>15</v>
      </c>
      <c r="X16" s="89" t="s">
        <v>14</v>
      </c>
      <c r="Z16" s="94"/>
      <c r="AA16" s="94"/>
    </row>
    <row r="17" spans="1:27" x14ac:dyDescent="0.25">
      <c r="A17" s="35">
        <v>1</v>
      </c>
      <c r="B17" s="234"/>
      <c r="C17" s="236"/>
      <c r="D17" s="234"/>
      <c r="E17" s="235"/>
      <c r="F17" s="236"/>
      <c r="G17" s="91"/>
      <c r="H17" s="31"/>
      <c r="I17" s="31"/>
      <c r="J17" s="42">
        <f t="shared" ref="J17:J22" si="5">IFERROR(G17/(H17*I17),0)</f>
        <v>0</v>
      </c>
      <c r="K17" s="260"/>
      <c r="L17" s="261"/>
      <c r="M17" s="91"/>
      <c r="N17" s="31"/>
      <c r="O17" s="31"/>
      <c r="P17" s="42">
        <f t="shared" ref="P17:P22" si="6">IFERROR(M17/(N17*O17),0)</f>
        <v>0</v>
      </c>
      <c r="Q17" s="260"/>
      <c r="R17" s="261"/>
      <c r="S17" s="91"/>
      <c r="T17" s="31"/>
      <c r="U17" s="31"/>
      <c r="V17" s="42">
        <f t="shared" ref="V17:V22" si="7">IFERROR(S17/(T17*U17),0)</f>
        <v>0</v>
      </c>
      <c r="W17" s="42">
        <f t="shared" ref="W17:W22" si="8">G17+M17+S17</f>
        <v>0</v>
      </c>
      <c r="X17" s="43">
        <f t="shared" ref="X17:X22" si="9">J17+P17+V17</f>
        <v>0</v>
      </c>
      <c r="Y17" s="92"/>
      <c r="Z17" s="94"/>
      <c r="AA17" s="94"/>
    </row>
    <row r="18" spans="1:27" x14ac:dyDescent="0.25">
      <c r="A18" s="35">
        <v>2</v>
      </c>
      <c r="B18" s="234"/>
      <c r="C18" s="236"/>
      <c r="D18" s="234"/>
      <c r="E18" s="235"/>
      <c r="F18" s="236"/>
      <c r="G18" s="91"/>
      <c r="H18" s="31"/>
      <c r="I18" s="31"/>
      <c r="J18" s="42">
        <f t="shared" si="5"/>
        <v>0</v>
      </c>
      <c r="K18" s="260"/>
      <c r="L18" s="261"/>
      <c r="M18" s="91"/>
      <c r="N18" s="31"/>
      <c r="O18" s="31"/>
      <c r="P18" s="42">
        <f t="shared" si="6"/>
        <v>0</v>
      </c>
      <c r="Q18" s="260"/>
      <c r="R18" s="261"/>
      <c r="S18" s="91"/>
      <c r="T18" s="31"/>
      <c r="U18" s="31"/>
      <c r="V18" s="42">
        <f t="shared" si="7"/>
        <v>0</v>
      </c>
      <c r="W18" s="42">
        <f t="shared" si="8"/>
        <v>0</v>
      </c>
      <c r="X18" s="43">
        <f t="shared" si="9"/>
        <v>0</v>
      </c>
      <c r="Y18" s="92"/>
      <c r="Z18" s="94"/>
      <c r="AA18" s="94"/>
    </row>
    <row r="19" spans="1:27" x14ac:dyDescent="0.25">
      <c r="A19" s="35">
        <v>3</v>
      </c>
      <c r="B19" s="234"/>
      <c r="C19" s="236"/>
      <c r="D19" s="234"/>
      <c r="E19" s="235"/>
      <c r="F19" s="236"/>
      <c r="G19" s="91"/>
      <c r="H19" s="31"/>
      <c r="I19" s="31"/>
      <c r="J19" s="42">
        <f t="shared" si="5"/>
        <v>0</v>
      </c>
      <c r="K19" s="260"/>
      <c r="L19" s="261"/>
      <c r="M19" s="91"/>
      <c r="N19" s="31"/>
      <c r="O19" s="31"/>
      <c r="P19" s="42">
        <f t="shared" si="6"/>
        <v>0</v>
      </c>
      <c r="Q19" s="260"/>
      <c r="R19" s="261"/>
      <c r="S19" s="91"/>
      <c r="T19" s="31"/>
      <c r="U19" s="31"/>
      <c r="V19" s="42">
        <f t="shared" si="7"/>
        <v>0</v>
      </c>
      <c r="W19" s="42">
        <f t="shared" si="8"/>
        <v>0</v>
      </c>
      <c r="X19" s="43">
        <f t="shared" si="9"/>
        <v>0</v>
      </c>
      <c r="Y19" s="92"/>
      <c r="Z19" s="94"/>
      <c r="AA19" s="94"/>
    </row>
    <row r="20" spans="1:27" x14ac:dyDescent="0.25">
      <c r="A20" s="35">
        <v>4</v>
      </c>
      <c r="B20" s="234"/>
      <c r="C20" s="236"/>
      <c r="D20" s="234"/>
      <c r="E20" s="235"/>
      <c r="F20" s="236"/>
      <c r="G20" s="91"/>
      <c r="H20" s="31"/>
      <c r="I20" s="31"/>
      <c r="J20" s="42">
        <f t="shared" si="5"/>
        <v>0</v>
      </c>
      <c r="K20" s="260"/>
      <c r="L20" s="261"/>
      <c r="M20" s="91"/>
      <c r="N20" s="31"/>
      <c r="O20" s="31"/>
      <c r="P20" s="42">
        <f t="shared" si="6"/>
        <v>0</v>
      </c>
      <c r="Q20" s="260"/>
      <c r="R20" s="261"/>
      <c r="S20" s="91"/>
      <c r="T20" s="31"/>
      <c r="U20" s="31"/>
      <c r="V20" s="42">
        <f t="shared" si="7"/>
        <v>0</v>
      </c>
      <c r="W20" s="42">
        <f t="shared" si="8"/>
        <v>0</v>
      </c>
      <c r="X20" s="43">
        <f t="shared" si="9"/>
        <v>0</v>
      </c>
      <c r="Y20" s="92"/>
      <c r="Z20" s="94"/>
      <c r="AA20" s="94"/>
    </row>
    <row r="21" spans="1:27" x14ac:dyDescent="0.25">
      <c r="A21" s="35">
        <v>5</v>
      </c>
      <c r="B21" s="234"/>
      <c r="C21" s="236"/>
      <c r="D21" s="234"/>
      <c r="E21" s="235"/>
      <c r="F21" s="236"/>
      <c r="G21" s="91"/>
      <c r="H21" s="31"/>
      <c r="I21" s="31"/>
      <c r="J21" s="42">
        <f t="shared" si="5"/>
        <v>0</v>
      </c>
      <c r="K21" s="260"/>
      <c r="L21" s="261"/>
      <c r="M21" s="91"/>
      <c r="N21" s="31"/>
      <c r="O21" s="31"/>
      <c r="P21" s="42">
        <f t="shared" si="6"/>
        <v>0</v>
      </c>
      <c r="Q21" s="260"/>
      <c r="R21" s="261"/>
      <c r="S21" s="91"/>
      <c r="T21" s="31"/>
      <c r="U21" s="31"/>
      <c r="V21" s="42">
        <f t="shared" si="7"/>
        <v>0</v>
      </c>
      <c r="W21" s="42">
        <f t="shared" si="8"/>
        <v>0</v>
      </c>
      <c r="X21" s="43">
        <f t="shared" si="9"/>
        <v>0</v>
      </c>
      <c r="Y21" s="92"/>
      <c r="Z21" s="94"/>
      <c r="AA21" s="94"/>
    </row>
    <row r="22" spans="1:27" ht="12.6" thickBot="1" x14ac:dyDescent="0.3">
      <c r="A22" s="97">
        <v>6</v>
      </c>
      <c r="B22" s="238"/>
      <c r="C22" s="240"/>
      <c r="D22" s="238"/>
      <c r="E22" s="239"/>
      <c r="F22" s="240"/>
      <c r="G22" s="98"/>
      <c r="H22" s="99"/>
      <c r="I22" s="99"/>
      <c r="J22" s="100">
        <f t="shared" si="5"/>
        <v>0</v>
      </c>
      <c r="K22" s="327"/>
      <c r="L22" s="328"/>
      <c r="M22" s="98"/>
      <c r="N22" s="99"/>
      <c r="O22" s="99"/>
      <c r="P22" s="100">
        <f t="shared" si="6"/>
        <v>0</v>
      </c>
      <c r="Q22" s="327"/>
      <c r="R22" s="328"/>
      <c r="S22" s="98"/>
      <c r="T22" s="99"/>
      <c r="U22" s="99"/>
      <c r="V22" s="100">
        <f t="shared" si="7"/>
        <v>0</v>
      </c>
      <c r="W22" s="100">
        <f t="shared" si="8"/>
        <v>0</v>
      </c>
      <c r="X22" s="101">
        <f t="shared" si="9"/>
        <v>0</v>
      </c>
      <c r="Y22" s="92"/>
      <c r="Z22" s="94"/>
      <c r="AA22" s="94"/>
    </row>
    <row r="23" spans="1:27" ht="12.75" customHeight="1" thickBot="1" x14ac:dyDescent="0.3">
      <c r="A23" s="330" t="s">
        <v>17</v>
      </c>
      <c r="B23" s="331"/>
      <c r="C23" s="332"/>
      <c r="D23" s="228" t="s">
        <v>4</v>
      </c>
      <c r="E23" s="229"/>
      <c r="F23" s="229"/>
      <c r="G23" s="229"/>
      <c r="H23" s="229"/>
      <c r="I23" s="229"/>
      <c r="J23" s="329"/>
      <c r="K23" s="85"/>
      <c r="L23" s="85"/>
      <c r="M23" s="85"/>
      <c r="N23" s="85"/>
      <c r="O23" s="85"/>
      <c r="P23" s="85"/>
      <c r="Q23" s="85"/>
      <c r="R23" s="85"/>
      <c r="S23" s="85"/>
      <c r="T23" s="85"/>
      <c r="U23" s="85"/>
      <c r="V23" s="85"/>
      <c r="W23" s="85"/>
      <c r="X23" s="85"/>
      <c r="Y23" s="92"/>
      <c r="Z23" s="102"/>
      <c r="AA23" s="102"/>
    </row>
    <row r="24" spans="1:27" ht="35.25" customHeight="1" thickTop="1" x14ac:dyDescent="0.25">
      <c r="A24" s="86" t="s">
        <v>8</v>
      </c>
      <c r="B24" s="326" t="s">
        <v>18</v>
      </c>
      <c r="C24" s="326"/>
      <c r="D24" s="326" t="s">
        <v>19</v>
      </c>
      <c r="E24" s="326"/>
      <c r="F24" s="326"/>
      <c r="G24" s="87" t="s">
        <v>11</v>
      </c>
      <c r="H24" s="88" t="s">
        <v>12</v>
      </c>
      <c r="I24" s="87" t="s">
        <v>13</v>
      </c>
      <c r="J24" s="89" t="s">
        <v>14</v>
      </c>
      <c r="K24" s="9"/>
      <c r="L24" s="246" t="s">
        <v>20</v>
      </c>
      <c r="M24" s="247"/>
      <c r="N24" s="247"/>
      <c r="O24" s="247"/>
      <c r="P24" s="247"/>
      <c r="Q24" s="247"/>
      <c r="R24" s="247"/>
      <c r="S24" s="247"/>
      <c r="T24" s="247"/>
      <c r="U24" s="247"/>
      <c r="V24" s="247"/>
      <c r="W24" s="247"/>
      <c r="X24" s="247"/>
      <c r="Y24" s="247"/>
      <c r="Z24" s="248"/>
      <c r="AA24" s="102"/>
    </row>
    <row r="25" spans="1:27" ht="12.75" customHeight="1" x14ac:dyDescent="0.25">
      <c r="A25" s="35">
        <v>1</v>
      </c>
      <c r="B25" s="293" t="s">
        <v>21</v>
      </c>
      <c r="C25" s="294"/>
      <c r="D25" s="285"/>
      <c r="E25" s="285"/>
      <c r="F25" s="285"/>
      <c r="G25" s="91"/>
      <c r="H25" s="31"/>
      <c r="I25" s="31"/>
      <c r="J25" s="43">
        <f t="shared" ref="J25:J28" si="10">IFERROR(G25/(H25*I25),0)</f>
        <v>0</v>
      </c>
      <c r="L25" s="253" t="s">
        <v>22</v>
      </c>
      <c r="M25" s="254"/>
      <c r="N25" s="254"/>
      <c r="O25" s="254"/>
      <c r="P25" s="254"/>
      <c r="Q25" s="254"/>
      <c r="R25" s="254" t="s">
        <v>23</v>
      </c>
      <c r="S25" s="254"/>
      <c r="T25" s="254"/>
      <c r="U25" s="254"/>
      <c r="V25" s="254"/>
      <c r="W25" s="254"/>
      <c r="X25" s="254"/>
      <c r="Y25" s="254"/>
      <c r="Z25" s="257"/>
      <c r="AA25" s="102"/>
    </row>
    <row r="26" spans="1:27" ht="12.75" customHeight="1" x14ac:dyDescent="0.25">
      <c r="A26" s="35">
        <v>2</v>
      </c>
      <c r="B26" s="293" t="s">
        <v>24</v>
      </c>
      <c r="C26" s="294"/>
      <c r="D26" s="285"/>
      <c r="E26" s="285"/>
      <c r="F26" s="285"/>
      <c r="G26" s="91"/>
      <c r="H26" s="31"/>
      <c r="I26" s="31"/>
      <c r="J26" s="43">
        <f t="shared" si="10"/>
        <v>0</v>
      </c>
      <c r="L26" s="253"/>
      <c r="M26" s="254"/>
      <c r="N26" s="254"/>
      <c r="O26" s="254"/>
      <c r="P26" s="254"/>
      <c r="Q26" s="254"/>
      <c r="R26" s="254"/>
      <c r="S26" s="254"/>
      <c r="T26" s="254"/>
      <c r="U26" s="254"/>
      <c r="V26" s="254"/>
      <c r="W26" s="254"/>
      <c r="X26" s="254"/>
      <c r="Y26" s="254"/>
      <c r="Z26" s="257"/>
      <c r="AA26" s="102"/>
    </row>
    <row r="27" spans="1:27" ht="12.75" customHeight="1" x14ac:dyDescent="0.25">
      <c r="A27" s="35">
        <v>3</v>
      </c>
      <c r="B27" s="293" t="s">
        <v>25</v>
      </c>
      <c r="C27" s="294"/>
      <c r="D27" s="285"/>
      <c r="E27" s="285"/>
      <c r="F27" s="285"/>
      <c r="G27" s="91"/>
      <c r="H27" s="31"/>
      <c r="I27" s="31"/>
      <c r="J27" s="43">
        <f t="shared" si="10"/>
        <v>0</v>
      </c>
      <c r="L27" s="253"/>
      <c r="M27" s="254"/>
      <c r="N27" s="254"/>
      <c r="O27" s="254"/>
      <c r="P27" s="254"/>
      <c r="Q27" s="254"/>
      <c r="R27" s="254"/>
      <c r="S27" s="254"/>
      <c r="T27" s="254"/>
      <c r="U27" s="254"/>
      <c r="V27" s="254"/>
      <c r="W27" s="254"/>
      <c r="X27" s="254"/>
      <c r="Y27" s="254"/>
      <c r="Z27" s="257"/>
      <c r="AA27" s="102"/>
    </row>
    <row r="28" spans="1:27" ht="12.75" customHeight="1" thickBot="1" x14ac:dyDescent="0.3">
      <c r="A28" s="103">
        <v>4</v>
      </c>
      <c r="B28" s="293" t="s">
        <v>26</v>
      </c>
      <c r="C28" s="294"/>
      <c r="D28" s="319"/>
      <c r="E28" s="319"/>
      <c r="F28" s="319"/>
      <c r="G28" s="98"/>
      <c r="H28" s="99"/>
      <c r="I28" s="99"/>
      <c r="J28" s="101">
        <f t="shared" si="10"/>
        <v>0</v>
      </c>
      <c r="L28" s="253"/>
      <c r="M28" s="254"/>
      <c r="N28" s="254"/>
      <c r="O28" s="254"/>
      <c r="P28" s="254"/>
      <c r="Q28" s="254"/>
      <c r="R28" s="254"/>
      <c r="S28" s="254"/>
      <c r="T28" s="254"/>
      <c r="U28" s="254"/>
      <c r="V28" s="254"/>
      <c r="W28" s="254"/>
      <c r="X28" s="254"/>
      <c r="Y28" s="254"/>
      <c r="Z28" s="257"/>
      <c r="AA28" s="102"/>
    </row>
    <row r="29" spans="1:27" ht="24" x14ac:dyDescent="0.25">
      <c r="A29" s="104" t="s">
        <v>8</v>
      </c>
      <c r="B29" s="295" t="s">
        <v>27</v>
      </c>
      <c r="C29" s="295"/>
      <c r="D29" s="295" t="s">
        <v>19</v>
      </c>
      <c r="E29" s="295"/>
      <c r="F29" s="295"/>
      <c r="G29" s="105" t="s">
        <v>11</v>
      </c>
      <c r="H29" s="106" t="s">
        <v>12</v>
      </c>
      <c r="I29" s="107" t="s">
        <v>14</v>
      </c>
      <c r="L29" s="253"/>
      <c r="M29" s="254"/>
      <c r="N29" s="254"/>
      <c r="O29" s="254"/>
      <c r="P29" s="254"/>
      <c r="Q29" s="254"/>
      <c r="R29" s="254"/>
      <c r="S29" s="254"/>
      <c r="T29" s="254"/>
      <c r="U29" s="254"/>
      <c r="V29" s="254"/>
      <c r="W29" s="254"/>
      <c r="X29" s="254"/>
      <c r="Y29" s="254"/>
      <c r="Z29" s="257"/>
      <c r="AA29" s="102"/>
    </row>
    <row r="30" spans="1:27" ht="12.75" customHeight="1" x14ac:dyDescent="0.25">
      <c r="A30" s="35">
        <v>5</v>
      </c>
      <c r="B30" s="237" t="s">
        <v>28</v>
      </c>
      <c r="C30" s="237"/>
      <c r="D30" s="285"/>
      <c r="E30" s="285"/>
      <c r="F30" s="285"/>
      <c r="G30" s="91"/>
      <c r="H30" s="108"/>
      <c r="I30" s="43">
        <f t="shared" ref="I30:I35" si="11">IFERROR(G30/H30,0)</f>
        <v>0</v>
      </c>
      <c r="L30" s="253"/>
      <c r="M30" s="254"/>
      <c r="N30" s="254"/>
      <c r="O30" s="254"/>
      <c r="P30" s="254"/>
      <c r="Q30" s="254"/>
      <c r="R30" s="254"/>
      <c r="S30" s="254"/>
      <c r="T30" s="254"/>
      <c r="U30" s="254"/>
      <c r="V30" s="254"/>
      <c r="W30" s="254"/>
      <c r="X30" s="254"/>
      <c r="Y30" s="254"/>
      <c r="Z30" s="257"/>
      <c r="AA30" s="102"/>
    </row>
    <row r="31" spans="1:27" x14ac:dyDescent="0.25">
      <c r="A31" s="35">
        <v>6</v>
      </c>
      <c r="B31" s="237" t="s">
        <v>28</v>
      </c>
      <c r="C31" s="237"/>
      <c r="D31" s="285"/>
      <c r="E31" s="285"/>
      <c r="F31" s="285"/>
      <c r="G31" s="91"/>
      <c r="H31" s="108"/>
      <c r="I31" s="43">
        <f t="shared" si="11"/>
        <v>0</v>
      </c>
      <c r="L31" s="253"/>
      <c r="M31" s="254"/>
      <c r="N31" s="254"/>
      <c r="O31" s="254"/>
      <c r="P31" s="254"/>
      <c r="Q31" s="254"/>
      <c r="R31" s="254"/>
      <c r="S31" s="254"/>
      <c r="T31" s="254"/>
      <c r="U31" s="254"/>
      <c r="V31" s="254"/>
      <c r="W31" s="254"/>
      <c r="X31" s="254"/>
      <c r="Y31" s="254"/>
      <c r="Z31" s="257"/>
      <c r="AA31" s="102"/>
    </row>
    <row r="32" spans="1:27" ht="12.75" customHeight="1" x14ac:dyDescent="0.25">
      <c r="A32" s="35">
        <v>7</v>
      </c>
      <c r="B32" s="237" t="s">
        <v>28</v>
      </c>
      <c r="C32" s="237"/>
      <c r="D32" s="285"/>
      <c r="E32" s="285"/>
      <c r="F32" s="285"/>
      <c r="G32" s="91"/>
      <c r="H32" s="108"/>
      <c r="I32" s="43">
        <f t="shared" si="11"/>
        <v>0</v>
      </c>
      <c r="L32" s="253"/>
      <c r="M32" s="254"/>
      <c r="N32" s="254"/>
      <c r="O32" s="254"/>
      <c r="P32" s="254"/>
      <c r="Q32" s="254"/>
      <c r="R32" s="254"/>
      <c r="S32" s="254"/>
      <c r="T32" s="254"/>
      <c r="U32" s="254"/>
      <c r="V32" s="254"/>
      <c r="W32" s="254"/>
      <c r="X32" s="254"/>
      <c r="Y32" s="254"/>
      <c r="Z32" s="257"/>
      <c r="AA32" s="102"/>
    </row>
    <row r="33" spans="1:32" x14ac:dyDescent="0.25">
      <c r="A33" s="35">
        <v>8</v>
      </c>
      <c r="B33" s="237" t="s">
        <v>28</v>
      </c>
      <c r="C33" s="237"/>
      <c r="D33" s="285"/>
      <c r="E33" s="285"/>
      <c r="F33" s="285"/>
      <c r="G33" s="91"/>
      <c r="H33" s="108"/>
      <c r="I33" s="43">
        <f t="shared" si="11"/>
        <v>0</v>
      </c>
      <c r="L33" s="253"/>
      <c r="M33" s="254"/>
      <c r="N33" s="254"/>
      <c r="O33" s="254"/>
      <c r="P33" s="254"/>
      <c r="Q33" s="254"/>
      <c r="R33" s="254"/>
      <c r="S33" s="254"/>
      <c r="T33" s="254"/>
      <c r="U33" s="254"/>
      <c r="V33" s="254"/>
      <c r="W33" s="254"/>
      <c r="X33" s="254"/>
      <c r="Y33" s="254"/>
      <c r="Z33" s="257"/>
      <c r="AA33" s="102"/>
    </row>
    <row r="34" spans="1:32" x14ac:dyDescent="0.25">
      <c r="A34" s="35">
        <v>9</v>
      </c>
      <c r="B34" s="237" t="s">
        <v>29</v>
      </c>
      <c r="C34" s="237"/>
      <c r="D34" s="285"/>
      <c r="E34" s="285"/>
      <c r="F34" s="285"/>
      <c r="G34" s="91"/>
      <c r="H34" s="108"/>
      <c r="I34" s="43">
        <f t="shared" si="11"/>
        <v>0</v>
      </c>
      <c r="L34" s="253"/>
      <c r="M34" s="254"/>
      <c r="N34" s="254"/>
      <c r="O34" s="254"/>
      <c r="P34" s="254"/>
      <c r="Q34" s="254"/>
      <c r="R34" s="254"/>
      <c r="S34" s="254"/>
      <c r="T34" s="254"/>
      <c r="U34" s="254"/>
      <c r="V34" s="254"/>
      <c r="W34" s="254"/>
      <c r="X34" s="254"/>
      <c r="Y34" s="254"/>
      <c r="Z34" s="257"/>
      <c r="AA34" s="102"/>
    </row>
    <row r="35" spans="1:32" ht="12.6" thickBot="1" x14ac:dyDescent="0.3">
      <c r="A35" s="103">
        <v>10</v>
      </c>
      <c r="B35" s="302" t="s">
        <v>29</v>
      </c>
      <c r="C35" s="302"/>
      <c r="D35" s="319"/>
      <c r="E35" s="319"/>
      <c r="F35" s="319"/>
      <c r="G35" s="109"/>
      <c r="H35" s="110"/>
      <c r="I35" s="101">
        <f t="shared" si="11"/>
        <v>0</v>
      </c>
      <c r="L35" s="253"/>
      <c r="M35" s="254"/>
      <c r="N35" s="254"/>
      <c r="O35" s="254"/>
      <c r="P35" s="254"/>
      <c r="Q35" s="254"/>
      <c r="R35" s="254"/>
      <c r="S35" s="254"/>
      <c r="T35" s="254"/>
      <c r="U35" s="254"/>
      <c r="V35" s="254"/>
      <c r="W35" s="254"/>
      <c r="X35" s="254"/>
      <c r="Y35" s="254"/>
      <c r="Z35" s="257"/>
      <c r="AA35" s="102"/>
    </row>
    <row r="36" spans="1:32" x14ac:dyDescent="0.25">
      <c r="B36" s="111"/>
      <c r="C36" s="111"/>
      <c r="D36" s="9"/>
      <c r="E36" s="9"/>
      <c r="F36" s="9"/>
      <c r="G36" s="112"/>
      <c r="J36" s="81"/>
      <c r="L36" s="253"/>
      <c r="M36" s="254"/>
      <c r="N36" s="254"/>
      <c r="O36" s="254"/>
      <c r="P36" s="254"/>
      <c r="Q36" s="254"/>
      <c r="R36" s="254"/>
      <c r="S36" s="254"/>
      <c r="T36" s="254"/>
      <c r="U36" s="254"/>
      <c r="V36" s="254"/>
      <c r="W36" s="254"/>
      <c r="X36" s="254"/>
      <c r="Y36" s="254"/>
      <c r="Z36" s="257"/>
      <c r="AA36" s="102"/>
    </row>
    <row r="37" spans="1:32" ht="12.6" thickBot="1" x14ac:dyDescent="0.3">
      <c r="G37" s="92"/>
      <c r="J37" s="92"/>
      <c r="K37" s="92"/>
      <c r="L37" s="253"/>
      <c r="M37" s="254"/>
      <c r="N37" s="254"/>
      <c r="O37" s="254"/>
      <c r="P37" s="254"/>
      <c r="Q37" s="254"/>
      <c r="R37" s="254"/>
      <c r="S37" s="254"/>
      <c r="T37" s="254"/>
      <c r="U37" s="254"/>
      <c r="V37" s="254"/>
      <c r="W37" s="254"/>
      <c r="X37" s="254"/>
      <c r="Y37" s="254"/>
      <c r="Z37" s="257"/>
      <c r="AA37" s="102"/>
    </row>
    <row r="38" spans="1:32" ht="10.5" customHeight="1" thickBot="1" x14ac:dyDescent="0.3">
      <c r="B38" s="267"/>
      <c r="C38" s="268"/>
      <c r="D38" s="268"/>
      <c r="E38" s="268"/>
      <c r="F38" s="269"/>
      <c r="L38" s="253"/>
      <c r="M38" s="254"/>
      <c r="N38" s="254"/>
      <c r="O38" s="254"/>
      <c r="P38" s="254"/>
      <c r="Q38" s="254"/>
      <c r="R38" s="254"/>
      <c r="S38" s="254"/>
      <c r="T38" s="254"/>
      <c r="U38" s="254"/>
      <c r="V38" s="254"/>
      <c r="W38" s="254"/>
      <c r="X38" s="254"/>
      <c r="Y38" s="254"/>
      <c r="Z38" s="257"/>
    </row>
    <row r="39" spans="1:32" x14ac:dyDescent="0.25">
      <c r="B39" s="113"/>
      <c r="C39" s="264" t="s">
        <v>30</v>
      </c>
      <c r="D39" s="265"/>
      <c r="E39" s="266"/>
      <c r="F39" s="114"/>
      <c r="L39" s="255" t="s">
        <v>31</v>
      </c>
      <c r="M39" s="256"/>
      <c r="N39" s="256"/>
      <c r="O39" s="256"/>
      <c r="P39" s="256"/>
      <c r="Q39" s="256"/>
      <c r="R39" s="258" t="s">
        <v>32</v>
      </c>
      <c r="S39" s="258"/>
      <c r="T39" s="258"/>
      <c r="U39" s="258"/>
      <c r="V39" s="258"/>
      <c r="W39" s="258"/>
      <c r="X39" s="258"/>
      <c r="Y39" s="258"/>
      <c r="Z39" s="259"/>
    </row>
    <row r="40" spans="1:32" ht="21.75" customHeight="1" x14ac:dyDescent="0.25">
      <c r="B40" s="113"/>
      <c r="C40" s="287" t="s">
        <v>33</v>
      </c>
      <c r="D40" s="288"/>
      <c r="E40" s="80" t="s">
        <v>34</v>
      </c>
      <c r="F40" s="115"/>
      <c r="L40" s="255"/>
      <c r="M40" s="256"/>
      <c r="N40" s="256"/>
      <c r="O40" s="256"/>
      <c r="P40" s="256"/>
      <c r="Q40" s="256"/>
      <c r="R40" s="258"/>
      <c r="S40" s="258"/>
      <c r="T40" s="258"/>
      <c r="U40" s="258"/>
      <c r="V40" s="258"/>
      <c r="W40" s="258"/>
      <c r="X40" s="258"/>
      <c r="Y40" s="258"/>
      <c r="Z40" s="259"/>
    </row>
    <row r="41" spans="1:32" ht="12.75" customHeight="1" x14ac:dyDescent="0.25">
      <c r="B41" s="113"/>
      <c r="C41" s="289" t="s">
        <v>35</v>
      </c>
      <c r="D41" s="290"/>
      <c r="E41" s="77">
        <v>221900</v>
      </c>
      <c r="F41" s="116"/>
      <c r="L41" s="354" t="s">
        <v>36</v>
      </c>
      <c r="M41" s="355"/>
      <c r="N41" s="355"/>
      <c r="O41" s="355"/>
      <c r="P41" s="355"/>
      <c r="Q41" s="355"/>
      <c r="R41" s="249" t="s">
        <v>37</v>
      </c>
      <c r="S41" s="249"/>
      <c r="T41" s="249"/>
      <c r="U41" s="249"/>
      <c r="V41" s="249"/>
      <c r="W41" s="249"/>
      <c r="X41" s="249"/>
      <c r="Y41" s="249"/>
      <c r="Z41" s="250"/>
    </row>
    <row r="42" spans="1:32" ht="15.75" customHeight="1" thickBot="1" x14ac:dyDescent="0.3">
      <c r="B42" s="113"/>
      <c r="C42" s="291" t="s">
        <v>38</v>
      </c>
      <c r="D42" s="292"/>
      <c r="E42" s="117">
        <f>E41/12</f>
        <v>18491.666666666668</v>
      </c>
      <c r="F42" s="116"/>
      <c r="L42" s="356"/>
      <c r="M42" s="357"/>
      <c r="N42" s="357"/>
      <c r="O42" s="357"/>
      <c r="P42" s="357"/>
      <c r="Q42" s="357"/>
      <c r="R42" s="251"/>
      <c r="S42" s="251"/>
      <c r="T42" s="251"/>
      <c r="U42" s="251"/>
      <c r="V42" s="251"/>
      <c r="W42" s="251"/>
      <c r="X42" s="251"/>
      <c r="Y42" s="251"/>
      <c r="Z42" s="252"/>
    </row>
    <row r="43" spans="1:32" ht="10.5" customHeight="1" thickBot="1" x14ac:dyDescent="0.3">
      <c r="B43" s="118"/>
      <c r="C43" s="119"/>
      <c r="D43" s="119"/>
      <c r="E43" s="120"/>
      <c r="F43" s="121"/>
      <c r="L43" s="185"/>
      <c r="M43" s="186"/>
      <c r="N43" s="186"/>
      <c r="O43" s="186"/>
      <c r="P43" s="186"/>
      <c r="Q43" s="186"/>
      <c r="R43" s="187"/>
      <c r="S43" s="187"/>
      <c r="T43" s="187"/>
      <c r="U43" s="187"/>
      <c r="V43" s="187"/>
      <c r="W43" s="187"/>
      <c r="X43" s="187"/>
      <c r="Y43" s="187"/>
      <c r="Z43" s="187"/>
    </row>
    <row r="44" spans="1:32" ht="15.75" customHeight="1" x14ac:dyDescent="0.25">
      <c r="L44" s="186"/>
      <c r="M44" s="186"/>
      <c r="N44" s="186"/>
      <c r="O44" s="186"/>
      <c r="P44" s="186"/>
      <c r="Q44" s="186"/>
      <c r="R44" s="187"/>
      <c r="S44" s="187"/>
      <c r="T44" s="187"/>
      <c r="U44" s="187"/>
      <c r="V44" s="187"/>
      <c r="W44" s="187"/>
      <c r="X44" s="187"/>
      <c r="Y44" s="187"/>
      <c r="Z44" s="187"/>
    </row>
    <row r="46" spans="1:32" ht="14.4" x14ac:dyDescent="0.3">
      <c r="A46" s="296" t="s">
        <v>39</v>
      </c>
      <c r="B46" s="296"/>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row>
    <row r="47" spans="1:32" x14ac:dyDescent="0.25">
      <c r="A47" s="338"/>
      <c r="B47" s="339"/>
      <c r="C47" s="340"/>
      <c r="D47" s="241" t="s">
        <v>40</v>
      </c>
      <c r="E47" s="242"/>
      <c r="F47" s="242"/>
      <c r="G47" s="242"/>
      <c r="H47" s="242"/>
      <c r="I47" s="243"/>
      <c r="J47" s="241" t="s">
        <v>41</v>
      </c>
      <c r="K47" s="242"/>
      <c r="L47" s="242"/>
      <c r="M47" s="242"/>
      <c r="N47" s="242"/>
      <c r="O47" s="243"/>
      <c r="P47" s="241" t="s">
        <v>42</v>
      </c>
      <c r="Q47" s="242"/>
      <c r="R47" s="242"/>
      <c r="S47" s="242"/>
      <c r="T47" s="242"/>
      <c r="U47" s="243"/>
      <c r="V47" s="241" t="s">
        <v>43</v>
      </c>
      <c r="W47" s="242"/>
      <c r="X47" s="242"/>
      <c r="Y47" s="242"/>
      <c r="Z47" s="243"/>
      <c r="AA47" s="241" t="s">
        <v>44</v>
      </c>
      <c r="AB47" s="242"/>
      <c r="AC47" s="242"/>
      <c r="AD47" s="242"/>
      <c r="AE47" s="243"/>
      <c r="AF47" s="9"/>
    </row>
    <row r="48" spans="1:32" x14ac:dyDescent="0.25">
      <c r="A48" s="341"/>
      <c r="B48" s="342"/>
      <c r="C48" s="343"/>
      <c r="D48" s="69" t="s">
        <v>45</v>
      </c>
      <c r="E48" s="283"/>
      <c r="F48" s="283"/>
      <c r="G48" s="5" t="s">
        <v>46</v>
      </c>
      <c r="H48" s="283"/>
      <c r="I48" s="284"/>
      <c r="J48" s="124" t="s">
        <v>45</v>
      </c>
      <c r="K48" s="283"/>
      <c r="L48" s="283"/>
      <c r="M48" s="5" t="s">
        <v>46</v>
      </c>
      <c r="N48" s="283"/>
      <c r="O48" s="284"/>
      <c r="P48" s="69" t="s">
        <v>45</v>
      </c>
      <c r="Q48" s="283"/>
      <c r="R48" s="283"/>
      <c r="S48" s="32" t="s">
        <v>46</v>
      </c>
      <c r="T48" s="283"/>
      <c r="U48" s="284"/>
      <c r="V48" s="69" t="s">
        <v>45</v>
      </c>
      <c r="W48" s="283"/>
      <c r="X48" s="283"/>
      <c r="Y48" s="32" t="s">
        <v>46</v>
      </c>
      <c r="Z48" s="123"/>
      <c r="AA48" s="69" t="s">
        <v>47</v>
      </c>
      <c r="AB48" s="122"/>
      <c r="AC48" s="32" t="s">
        <v>46</v>
      </c>
      <c r="AD48" s="283"/>
      <c r="AE48" s="284"/>
      <c r="AF48" s="9"/>
    </row>
    <row r="49" spans="1:32" ht="15" customHeight="1" x14ac:dyDescent="0.25">
      <c r="A49" s="297" t="s">
        <v>3</v>
      </c>
      <c r="B49" s="298"/>
      <c r="C49" s="272"/>
      <c r="D49" s="286" t="s">
        <v>48</v>
      </c>
      <c r="E49" s="245"/>
      <c r="F49" s="245"/>
      <c r="G49" s="245" t="s">
        <v>49</v>
      </c>
      <c r="H49" s="245"/>
      <c r="I49" s="244" t="s">
        <v>50</v>
      </c>
      <c r="J49" s="286" t="s">
        <v>48</v>
      </c>
      <c r="K49" s="245"/>
      <c r="L49" s="245" t="s">
        <v>49</v>
      </c>
      <c r="M49" s="245"/>
      <c r="N49" s="303" t="s">
        <v>50</v>
      </c>
      <c r="O49" s="244"/>
      <c r="P49" s="286" t="s">
        <v>48</v>
      </c>
      <c r="Q49" s="245"/>
      <c r="R49" s="245" t="s">
        <v>49</v>
      </c>
      <c r="S49" s="245"/>
      <c r="T49" s="303" t="s">
        <v>50</v>
      </c>
      <c r="U49" s="244"/>
      <c r="V49" s="286" t="s">
        <v>48</v>
      </c>
      <c r="W49" s="245"/>
      <c r="X49" s="245" t="s">
        <v>49</v>
      </c>
      <c r="Y49" s="245"/>
      <c r="Z49" s="244" t="s">
        <v>50</v>
      </c>
      <c r="AA49" s="297" t="s">
        <v>48</v>
      </c>
      <c r="AB49" s="298"/>
      <c r="AC49" s="298" t="s">
        <v>49</v>
      </c>
      <c r="AD49" s="298"/>
      <c r="AE49" s="244" t="s">
        <v>50</v>
      </c>
      <c r="AF49" s="9"/>
    </row>
    <row r="50" spans="1:32" s="127" customFormat="1" ht="30" customHeight="1" x14ac:dyDescent="0.25">
      <c r="A50" s="125" t="s">
        <v>8</v>
      </c>
      <c r="B50" s="262" t="s">
        <v>9</v>
      </c>
      <c r="C50" s="263"/>
      <c r="D50" s="126" t="s">
        <v>51</v>
      </c>
      <c r="E50" s="336" t="s">
        <v>48</v>
      </c>
      <c r="F50" s="337"/>
      <c r="G50" s="30" t="s">
        <v>52</v>
      </c>
      <c r="H50" s="30" t="s">
        <v>49</v>
      </c>
      <c r="I50" s="244"/>
      <c r="J50" s="126" t="s">
        <v>51</v>
      </c>
      <c r="K50" s="30" t="s">
        <v>48</v>
      </c>
      <c r="L50" s="30" t="s">
        <v>52</v>
      </c>
      <c r="M50" s="30" t="s">
        <v>49</v>
      </c>
      <c r="N50" s="303"/>
      <c r="O50" s="244"/>
      <c r="P50" s="126" t="s">
        <v>51</v>
      </c>
      <c r="Q50" s="30" t="s">
        <v>48</v>
      </c>
      <c r="R50" s="30" t="s">
        <v>52</v>
      </c>
      <c r="S50" s="30" t="s">
        <v>49</v>
      </c>
      <c r="T50" s="303"/>
      <c r="U50" s="244"/>
      <c r="V50" s="126" t="s">
        <v>51</v>
      </c>
      <c r="W50" s="30" t="s">
        <v>48</v>
      </c>
      <c r="X50" s="30" t="s">
        <v>52</v>
      </c>
      <c r="Y50" s="30" t="s">
        <v>49</v>
      </c>
      <c r="Z50" s="244"/>
      <c r="AA50" s="126" t="s">
        <v>51</v>
      </c>
      <c r="AB50" s="30" t="s">
        <v>48</v>
      </c>
      <c r="AC50" s="30" t="s">
        <v>52</v>
      </c>
      <c r="AD50" s="30" t="s">
        <v>49</v>
      </c>
      <c r="AE50" s="244"/>
    </row>
    <row r="51" spans="1:32" x14ac:dyDescent="0.25">
      <c r="A51" s="35">
        <v>1</v>
      </c>
      <c r="B51" s="281">
        <f t="shared" ref="B51:B60" si="12">B5</f>
        <v>0</v>
      </c>
      <c r="C51" s="282"/>
      <c r="D51" s="128">
        <v>0.03</v>
      </c>
      <c r="E51" s="280">
        <f t="shared" ref="E51:E60" si="13">X5*(1+D51)</f>
        <v>0</v>
      </c>
      <c r="F51" s="280"/>
      <c r="G51" s="129">
        <v>0.03</v>
      </c>
      <c r="H51" s="42">
        <f>E42*(1+G51)</f>
        <v>19046.416666666668</v>
      </c>
      <c r="I51" s="43">
        <f>IF(AND(E40="Yes",E51&gt;=H51),H51,E51)</f>
        <v>0</v>
      </c>
      <c r="J51" s="128">
        <v>0.03</v>
      </c>
      <c r="K51" s="42">
        <f t="shared" ref="K51:K60" si="14">E51*(1+J51)</f>
        <v>0</v>
      </c>
      <c r="L51" s="129">
        <v>0.03</v>
      </c>
      <c r="M51" s="42">
        <f t="shared" ref="M51:M60" si="15">H51*(1+L51)</f>
        <v>19617.80916666667</v>
      </c>
      <c r="N51" s="280">
        <f>IF(AND(E40="Yes",K51&gt;=M51),M51,K51)</f>
        <v>0</v>
      </c>
      <c r="O51" s="301"/>
      <c r="P51" s="128">
        <v>0.03</v>
      </c>
      <c r="Q51" s="42">
        <f t="shared" ref="Q51:Q60" si="16">K51*(1+P51)</f>
        <v>0</v>
      </c>
      <c r="R51" s="129">
        <v>0.03</v>
      </c>
      <c r="S51" s="42">
        <f t="shared" ref="S51:S60" si="17">M51*(1+R51)</f>
        <v>20206.343441666671</v>
      </c>
      <c r="T51" s="299">
        <f>IF(AND(E40="Yes",Q51&gt;=S51),S51,Q51)</f>
        <v>0</v>
      </c>
      <c r="U51" s="300"/>
      <c r="V51" s="128">
        <v>0.03</v>
      </c>
      <c r="W51" s="42">
        <f t="shared" ref="W51:W60" si="18">Q51*(1+V51)</f>
        <v>0</v>
      </c>
      <c r="X51" s="129">
        <v>0.03</v>
      </c>
      <c r="Y51" s="42">
        <f t="shared" ref="Y51:Y60" si="19">S51*(1+X51)</f>
        <v>20812.533744916673</v>
      </c>
      <c r="Z51" s="130">
        <f>IF(AND(E40="Yes",W51&gt;=Y51),Y51,W51)</f>
        <v>0</v>
      </c>
      <c r="AA51" s="128">
        <v>0.03</v>
      </c>
      <c r="AB51" s="42">
        <f t="shared" ref="AB51:AB60" si="20">W51*(1+AA51)</f>
        <v>0</v>
      </c>
      <c r="AC51" s="129">
        <v>0.03</v>
      </c>
      <c r="AD51" s="42">
        <f t="shared" ref="AD51:AD60" si="21">Y51*(1+AC51)</f>
        <v>21436.909757264173</v>
      </c>
      <c r="AE51" s="43">
        <f>IF(AND(E40="Yes",AB51&gt;=AD51),AD51,AB51)</f>
        <v>0</v>
      </c>
      <c r="AF51" s="51"/>
    </row>
    <row r="52" spans="1:32" x14ac:dyDescent="0.25">
      <c r="A52" s="35">
        <v>2</v>
      </c>
      <c r="B52" s="281">
        <f t="shared" si="12"/>
        <v>0</v>
      </c>
      <c r="C52" s="282"/>
      <c r="D52" s="128">
        <v>0.03</v>
      </c>
      <c r="E52" s="280">
        <f t="shared" si="13"/>
        <v>0</v>
      </c>
      <c r="F52" s="280"/>
      <c r="G52" s="129">
        <v>0.03</v>
      </c>
      <c r="H52" s="42">
        <f>E42*(1+G52)</f>
        <v>19046.416666666668</v>
      </c>
      <c r="I52" s="43">
        <f>IF(AND(E40="Yes",E52&gt;=H52),H52,E52)</f>
        <v>0</v>
      </c>
      <c r="J52" s="128">
        <v>0.03</v>
      </c>
      <c r="K52" s="42">
        <f t="shared" si="14"/>
        <v>0</v>
      </c>
      <c r="L52" s="129">
        <v>0.03</v>
      </c>
      <c r="M52" s="42">
        <f t="shared" si="15"/>
        <v>19617.80916666667</v>
      </c>
      <c r="N52" s="280">
        <f>IF(AND(E40="Yes",K52&gt;=M52),M52,K52)</f>
        <v>0</v>
      </c>
      <c r="O52" s="301"/>
      <c r="P52" s="128">
        <v>0.03</v>
      </c>
      <c r="Q52" s="42">
        <f t="shared" si="16"/>
        <v>0</v>
      </c>
      <c r="R52" s="129">
        <v>0.03</v>
      </c>
      <c r="S52" s="42">
        <f t="shared" si="17"/>
        <v>20206.343441666671</v>
      </c>
      <c r="T52" s="299">
        <f>IF(AND(E40="Yes",Q52&gt;=S52),S52,Q52)</f>
        <v>0</v>
      </c>
      <c r="U52" s="300"/>
      <c r="V52" s="128">
        <v>0.03</v>
      </c>
      <c r="W52" s="42">
        <f t="shared" si="18"/>
        <v>0</v>
      </c>
      <c r="X52" s="129">
        <v>0.03</v>
      </c>
      <c r="Y52" s="42">
        <f t="shared" si="19"/>
        <v>20812.533744916673</v>
      </c>
      <c r="Z52" s="130">
        <f>IF(AND(E40="Yes",W52&gt;=Y52),Y52,W52)</f>
        <v>0</v>
      </c>
      <c r="AA52" s="128">
        <v>0.03</v>
      </c>
      <c r="AB52" s="42">
        <f t="shared" si="20"/>
        <v>0</v>
      </c>
      <c r="AC52" s="129">
        <v>0.03</v>
      </c>
      <c r="AD52" s="42">
        <f t="shared" si="21"/>
        <v>21436.909757264173</v>
      </c>
      <c r="AE52" s="43">
        <f>IF(AND(E40="Yes",AB52&gt;=AD52),AD52,AB52)</f>
        <v>0</v>
      </c>
      <c r="AF52" s="51"/>
    </row>
    <row r="53" spans="1:32" x14ac:dyDescent="0.25">
      <c r="A53" s="35">
        <v>3</v>
      </c>
      <c r="B53" s="281">
        <f t="shared" si="12"/>
        <v>0</v>
      </c>
      <c r="C53" s="282"/>
      <c r="D53" s="128">
        <v>0.03</v>
      </c>
      <c r="E53" s="280">
        <f t="shared" si="13"/>
        <v>0</v>
      </c>
      <c r="F53" s="280"/>
      <c r="G53" s="129">
        <v>0.03</v>
      </c>
      <c r="H53" s="42">
        <f>E42*(1+G53)</f>
        <v>19046.416666666668</v>
      </c>
      <c r="I53" s="43">
        <f>IF(AND(E40="Yes",E53&gt;=H53),H53,E53)</f>
        <v>0</v>
      </c>
      <c r="J53" s="128">
        <v>0.03</v>
      </c>
      <c r="K53" s="42">
        <f t="shared" si="14"/>
        <v>0</v>
      </c>
      <c r="L53" s="129">
        <v>0.03</v>
      </c>
      <c r="M53" s="42">
        <f t="shared" si="15"/>
        <v>19617.80916666667</v>
      </c>
      <c r="N53" s="280">
        <f>IF(AND(E40="Yes",K53&gt;=M53),M53,K53)</f>
        <v>0</v>
      </c>
      <c r="O53" s="301"/>
      <c r="P53" s="128">
        <v>0.03</v>
      </c>
      <c r="Q53" s="42">
        <f t="shared" si="16"/>
        <v>0</v>
      </c>
      <c r="R53" s="129">
        <v>0.03</v>
      </c>
      <c r="S53" s="42">
        <f t="shared" si="17"/>
        <v>20206.343441666671</v>
      </c>
      <c r="T53" s="299">
        <f>IF(AND(E40="Yes",Q53&gt;=S53),S53,Q53)</f>
        <v>0</v>
      </c>
      <c r="U53" s="300"/>
      <c r="V53" s="128">
        <v>0.03</v>
      </c>
      <c r="W53" s="42">
        <f t="shared" si="18"/>
        <v>0</v>
      </c>
      <c r="X53" s="129">
        <v>0.03</v>
      </c>
      <c r="Y53" s="42">
        <f t="shared" si="19"/>
        <v>20812.533744916673</v>
      </c>
      <c r="Z53" s="130">
        <f>IF(AND(E40="Yes",W53&gt;=Y53),Y53,W53)</f>
        <v>0</v>
      </c>
      <c r="AA53" s="128">
        <v>0.03</v>
      </c>
      <c r="AB53" s="42">
        <f t="shared" si="20"/>
        <v>0</v>
      </c>
      <c r="AC53" s="129">
        <v>0.03</v>
      </c>
      <c r="AD53" s="42">
        <f t="shared" si="21"/>
        <v>21436.909757264173</v>
      </c>
      <c r="AE53" s="43">
        <f>IF(AND(E40="Yes",AB53&gt;=AD53),AD53,AB53)</f>
        <v>0</v>
      </c>
      <c r="AF53" s="51"/>
    </row>
    <row r="54" spans="1:32" x14ac:dyDescent="0.25">
      <c r="A54" s="35">
        <v>4</v>
      </c>
      <c r="B54" s="281">
        <f t="shared" si="12"/>
        <v>0</v>
      </c>
      <c r="C54" s="282"/>
      <c r="D54" s="128">
        <v>0.03</v>
      </c>
      <c r="E54" s="280">
        <f t="shared" si="13"/>
        <v>0</v>
      </c>
      <c r="F54" s="280"/>
      <c r="G54" s="129">
        <v>0.03</v>
      </c>
      <c r="H54" s="42">
        <f>E42*(1+G54)</f>
        <v>19046.416666666668</v>
      </c>
      <c r="I54" s="43">
        <f>IF(AND(E40="Yes",E54&gt;=H54),H54,E54)</f>
        <v>0</v>
      </c>
      <c r="J54" s="128">
        <v>0.03</v>
      </c>
      <c r="K54" s="42">
        <f t="shared" si="14"/>
        <v>0</v>
      </c>
      <c r="L54" s="129">
        <v>0.03</v>
      </c>
      <c r="M54" s="42">
        <f t="shared" si="15"/>
        <v>19617.80916666667</v>
      </c>
      <c r="N54" s="280">
        <f>IF(AND(E40="Yes",K54&gt;=M54),M54,K54)</f>
        <v>0</v>
      </c>
      <c r="O54" s="301"/>
      <c r="P54" s="128">
        <v>0.03</v>
      </c>
      <c r="Q54" s="42">
        <f t="shared" si="16"/>
        <v>0</v>
      </c>
      <c r="R54" s="129">
        <v>0.03</v>
      </c>
      <c r="S54" s="42">
        <f t="shared" si="17"/>
        <v>20206.343441666671</v>
      </c>
      <c r="T54" s="299">
        <f>IF(AND(E40="Yes",Q54&gt;=S54),S54,Q54)</f>
        <v>0</v>
      </c>
      <c r="U54" s="300"/>
      <c r="V54" s="128">
        <v>0.03</v>
      </c>
      <c r="W54" s="42">
        <f t="shared" si="18"/>
        <v>0</v>
      </c>
      <c r="X54" s="129">
        <v>0.03</v>
      </c>
      <c r="Y54" s="42">
        <f t="shared" si="19"/>
        <v>20812.533744916673</v>
      </c>
      <c r="Z54" s="130">
        <f>IF(AND(E40="Yes",W54&gt;=Y54),Y54,W54)</f>
        <v>0</v>
      </c>
      <c r="AA54" s="128">
        <v>0.03</v>
      </c>
      <c r="AB54" s="42">
        <f t="shared" si="20"/>
        <v>0</v>
      </c>
      <c r="AC54" s="129">
        <v>0.03</v>
      </c>
      <c r="AD54" s="42">
        <f t="shared" si="21"/>
        <v>21436.909757264173</v>
      </c>
      <c r="AE54" s="43">
        <f>IF(AND(E40="Yes",AB54&gt;=AD54),AD54,AB54)</f>
        <v>0</v>
      </c>
      <c r="AF54" s="51"/>
    </row>
    <row r="55" spans="1:32" x14ac:dyDescent="0.25">
      <c r="A55" s="35">
        <v>5</v>
      </c>
      <c r="B55" s="281">
        <f t="shared" si="12"/>
        <v>0</v>
      </c>
      <c r="C55" s="282"/>
      <c r="D55" s="128">
        <v>0.03</v>
      </c>
      <c r="E55" s="280">
        <f t="shared" si="13"/>
        <v>0</v>
      </c>
      <c r="F55" s="280"/>
      <c r="G55" s="129">
        <v>0.03</v>
      </c>
      <c r="H55" s="42">
        <f>E42*(1+G55)</f>
        <v>19046.416666666668</v>
      </c>
      <c r="I55" s="43">
        <f>IF(AND(E40="Yes",E55&gt;=H55),H55,E55)</f>
        <v>0</v>
      </c>
      <c r="J55" s="128">
        <v>0.03</v>
      </c>
      <c r="K55" s="42">
        <f t="shared" si="14"/>
        <v>0</v>
      </c>
      <c r="L55" s="129">
        <v>0.03</v>
      </c>
      <c r="M55" s="42">
        <f t="shared" si="15"/>
        <v>19617.80916666667</v>
      </c>
      <c r="N55" s="280">
        <f>IF(AND(E40="Yes",K55&gt;=M55),M55,K55)</f>
        <v>0</v>
      </c>
      <c r="O55" s="301"/>
      <c r="P55" s="128">
        <v>0.03</v>
      </c>
      <c r="Q55" s="42">
        <f t="shared" si="16"/>
        <v>0</v>
      </c>
      <c r="R55" s="129">
        <v>0.03</v>
      </c>
      <c r="S55" s="42">
        <f t="shared" si="17"/>
        <v>20206.343441666671</v>
      </c>
      <c r="T55" s="299">
        <f>IF(AND(E40="Yes",Q55&gt;=S55),S55,Q55)</f>
        <v>0</v>
      </c>
      <c r="U55" s="300"/>
      <c r="V55" s="128">
        <v>0.03</v>
      </c>
      <c r="W55" s="42">
        <f t="shared" si="18"/>
        <v>0</v>
      </c>
      <c r="X55" s="129">
        <v>0.03</v>
      </c>
      <c r="Y55" s="42">
        <f t="shared" si="19"/>
        <v>20812.533744916673</v>
      </c>
      <c r="Z55" s="130">
        <f>IF(AND(E40="Yes",W55&gt;=Y55),Y55,W55)</f>
        <v>0</v>
      </c>
      <c r="AA55" s="128">
        <v>0.03</v>
      </c>
      <c r="AB55" s="42">
        <f t="shared" si="20"/>
        <v>0</v>
      </c>
      <c r="AC55" s="129">
        <v>0.03</v>
      </c>
      <c r="AD55" s="42">
        <f t="shared" si="21"/>
        <v>21436.909757264173</v>
      </c>
      <c r="AE55" s="43">
        <f>IF(AND(E40="Yes",AB55&gt;=AD55),AD55,AB55)</f>
        <v>0</v>
      </c>
      <c r="AF55" s="51"/>
    </row>
    <row r="56" spans="1:32" x14ac:dyDescent="0.25">
      <c r="A56" s="35">
        <v>6</v>
      </c>
      <c r="B56" s="281">
        <f t="shared" si="12"/>
        <v>0</v>
      </c>
      <c r="C56" s="282"/>
      <c r="D56" s="128">
        <v>0.03</v>
      </c>
      <c r="E56" s="280">
        <f t="shared" si="13"/>
        <v>0</v>
      </c>
      <c r="F56" s="280"/>
      <c r="G56" s="129">
        <v>0.03</v>
      </c>
      <c r="H56" s="42">
        <f>E42*(1+G56)</f>
        <v>19046.416666666668</v>
      </c>
      <c r="I56" s="43">
        <f>IF(AND(E40="Yes",E56&gt;=H56),H56,E56)</f>
        <v>0</v>
      </c>
      <c r="J56" s="128">
        <v>0.03</v>
      </c>
      <c r="K56" s="42">
        <f t="shared" si="14"/>
        <v>0</v>
      </c>
      <c r="L56" s="129">
        <v>0.03</v>
      </c>
      <c r="M56" s="42">
        <f t="shared" si="15"/>
        <v>19617.80916666667</v>
      </c>
      <c r="N56" s="280">
        <f>IF(AND(E40="Yes",K56&gt;=M56),M56,K56)</f>
        <v>0</v>
      </c>
      <c r="O56" s="301"/>
      <c r="P56" s="128">
        <v>0.03</v>
      </c>
      <c r="Q56" s="42">
        <f t="shared" si="16"/>
        <v>0</v>
      </c>
      <c r="R56" s="129">
        <v>0.03</v>
      </c>
      <c r="S56" s="42">
        <f t="shared" si="17"/>
        <v>20206.343441666671</v>
      </c>
      <c r="T56" s="299">
        <f>IF(AND(E40="Yes",Q56&gt;=S56),S56,Q56)</f>
        <v>0</v>
      </c>
      <c r="U56" s="300"/>
      <c r="V56" s="128">
        <v>0.03</v>
      </c>
      <c r="W56" s="42">
        <f t="shared" si="18"/>
        <v>0</v>
      </c>
      <c r="X56" s="129">
        <v>0.03</v>
      </c>
      <c r="Y56" s="42">
        <f t="shared" si="19"/>
        <v>20812.533744916673</v>
      </c>
      <c r="Z56" s="130">
        <f>IF(AND(E40="Yes",W56&gt;=Y56),Y56,W56)</f>
        <v>0</v>
      </c>
      <c r="AA56" s="128">
        <v>0.03</v>
      </c>
      <c r="AB56" s="42">
        <f t="shared" si="20"/>
        <v>0</v>
      </c>
      <c r="AC56" s="129">
        <v>0.03</v>
      </c>
      <c r="AD56" s="42">
        <f t="shared" si="21"/>
        <v>21436.909757264173</v>
      </c>
      <c r="AE56" s="43">
        <f>IF(AND(E40="Yes",AB56&gt;=AD56),AD56,AB56)</f>
        <v>0</v>
      </c>
      <c r="AF56" s="51"/>
    </row>
    <row r="57" spans="1:32" x14ac:dyDescent="0.25">
      <c r="A57" s="35">
        <v>7</v>
      </c>
      <c r="B57" s="281">
        <f t="shared" si="12"/>
        <v>0</v>
      </c>
      <c r="C57" s="282"/>
      <c r="D57" s="128">
        <v>0.03</v>
      </c>
      <c r="E57" s="280">
        <f t="shared" si="13"/>
        <v>0</v>
      </c>
      <c r="F57" s="280"/>
      <c r="G57" s="129">
        <v>0.03</v>
      </c>
      <c r="H57" s="42">
        <f>E42*(1+G57)</f>
        <v>19046.416666666668</v>
      </c>
      <c r="I57" s="43">
        <f>IF(AND(E40="Yes",E57&gt;=H57),H57,E57)</f>
        <v>0</v>
      </c>
      <c r="J57" s="128">
        <v>0.03</v>
      </c>
      <c r="K57" s="42">
        <f t="shared" si="14"/>
        <v>0</v>
      </c>
      <c r="L57" s="129">
        <v>0.03</v>
      </c>
      <c r="M57" s="42">
        <f t="shared" si="15"/>
        <v>19617.80916666667</v>
      </c>
      <c r="N57" s="280">
        <f>IF(AND(E40="Yes",K57&gt;=M57),M57,K57)</f>
        <v>0</v>
      </c>
      <c r="O57" s="301"/>
      <c r="P57" s="128">
        <v>0.03</v>
      </c>
      <c r="Q57" s="42">
        <f t="shared" si="16"/>
        <v>0</v>
      </c>
      <c r="R57" s="129">
        <v>0.03</v>
      </c>
      <c r="S57" s="42">
        <f t="shared" si="17"/>
        <v>20206.343441666671</v>
      </c>
      <c r="T57" s="299">
        <f>IF(AND(E40="Yes",Q57&gt;=S57),S57,Q57)</f>
        <v>0</v>
      </c>
      <c r="U57" s="300"/>
      <c r="V57" s="128">
        <v>0.03</v>
      </c>
      <c r="W57" s="42">
        <f t="shared" si="18"/>
        <v>0</v>
      </c>
      <c r="X57" s="129">
        <v>0.03</v>
      </c>
      <c r="Y57" s="42">
        <f t="shared" si="19"/>
        <v>20812.533744916673</v>
      </c>
      <c r="Z57" s="130">
        <f>IF(AND(E40="Yes",W57&gt;=Y57),Y57,W57)</f>
        <v>0</v>
      </c>
      <c r="AA57" s="128">
        <v>0.03</v>
      </c>
      <c r="AB57" s="42">
        <f t="shared" si="20"/>
        <v>0</v>
      </c>
      <c r="AC57" s="129">
        <v>0.03</v>
      </c>
      <c r="AD57" s="42">
        <f t="shared" si="21"/>
        <v>21436.909757264173</v>
      </c>
      <c r="AE57" s="43">
        <f>IF(AND(E40="Yes",AB57&gt;=AD57),AD57,AB57)</f>
        <v>0</v>
      </c>
      <c r="AF57" s="51"/>
    </row>
    <row r="58" spans="1:32" x14ac:dyDescent="0.25">
      <c r="A58" s="35">
        <v>8</v>
      </c>
      <c r="B58" s="281">
        <f t="shared" si="12"/>
        <v>0</v>
      </c>
      <c r="C58" s="282"/>
      <c r="D58" s="128">
        <v>0.03</v>
      </c>
      <c r="E58" s="280">
        <f t="shared" si="13"/>
        <v>0</v>
      </c>
      <c r="F58" s="280"/>
      <c r="G58" s="129">
        <v>0.03</v>
      </c>
      <c r="H58" s="42">
        <f>E42*(1+G58)</f>
        <v>19046.416666666668</v>
      </c>
      <c r="I58" s="43">
        <f>IF(AND(E40="Yes",E58&gt;=H58),H58,E58)</f>
        <v>0</v>
      </c>
      <c r="J58" s="128">
        <v>0.03</v>
      </c>
      <c r="K58" s="42">
        <f t="shared" si="14"/>
        <v>0</v>
      </c>
      <c r="L58" s="129">
        <v>0.03</v>
      </c>
      <c r="M58" s="42">
        <f t="shared" si="15"/>
        <v>19617.80916666667</v>
      </c>
      <c r="N58" s="280">
        <f>IF(AND(E40="Yes",K58&gt;=M58),M58,K58)</f>
        <v>0</v>
      </c>
      <c r="O58" s="301"/>
      <c r="P58" s="128">
        <v>0.03</v>
      </c>
      <c r="Q58" s="42">
        <f t="shared" si="16"/>
        <v>0</v>
      </c>
      <c r="R58" s="129">
        <v>0.03</v>
      </c>
      <c r="S58" s="42">
        <f t="shared" si="17"/>
        <v>20206.343441666671</v>
      </c>
      <c r="T58" s="299">
        <f>IF(AND(E40="Yes",Q58&gt;=S58),S58,Q58)</f>
        <v>0</v>
      </c>
      <c r="U58" s="300"/>
      <c r="V58" s="128">
        <v>0.03</v>
      </c>
      <c r="W58" s="42">
        <f t="shared" si="18"/>
        <v>0</v>
      </c>
      <c r="X58" s="129">
        <v>0.03</v>
      </c>
      <c r="Y58" s="42">
        <f t="shared" si="19"/>
        <v>20812.533744916673</v>
      </c>
      <c r="Z58" s="130">
        <f>IF(AND(E40="Yes",W58&gt;=Y58),Y58,W58)</f>
        <v>0</v>
      </c>
      <c r="AA58" s="128">
        <v>0.03</v>
      </c>
      <c r="AB58" s="42">
        <f t="shared" si="20"/>
        <v>0</v>
      </c>
      <c r="AC58" s="129">
        <v>0.03</v>
      </c>
      <c r="AD58" s="42">
        <f t="shared" si="21"/>
        <v>21436.909757264173</v>
      </c>
      <c r="AE58" s="43">
        <f>IF(AND(E40="Yes",AB58&gt;=AD58),AD58,AB58)</f>
        <v>0</v>
      </c>
      <c r="AF58" s="51"/>
    </row>
    <row r="59" spans="1:32" x14ac:dyDescent="0.25">
      <c r="A59" s="35">
        <v>9</v>
      </c>
      <c r="B59" s="281">
        <f t="shared" si="12"/>
        <v>0</v>
      </c>
      <c r="C59" s="282"/>
      <c r="D59" s="128">
        <v>0.03</v>
      </c>
      <c r="E59" s="280">
        <f t="shared" si="13"/>
        <v>0</v>
      </c>
      <c r="F59" s="280"/>
      <c r="G59" s="129">
        <v>0.03</v>
      </c>
      <c r="H59" s="42">
        <f>E42*(1+G59)</f>
        <v>19046.416666666668</v>
      </c>
      <c r="I59" s="43">
        <f>IF(AND(E40="Yes",E59&gt;=H59),H59,E59)</f>
        <v>0</v>
      </c>
      <c r="J59" s="128">
        <v>0.03</v>
      </c>
      <c r="K59" s="42">
        <f t="shared" si="14"/>
        <v>0</v>
      </c>
      <c r="L59" s="129">
        <v>0.03</v>
      </c>
      <c r="M59" s="42">
        <f t="shared" si="15"/>
        <v>19617.80916666667</v>
      </c>
      <c r="N59" s="280">
        <f>IF(AND(E40="Yes",K59&gt;=M59),M59,K59)</f>
        <v>0</v>
      </c>
      <c r="O59" s="301"/>
      <c r="P59" s="128">
        <v>0.03</v>
      </c>
      <c r="Q59" s="42">
        <f t="shared" si="16"/>
        <v>0</v>
      </c>
      <c r="R59" s="129">
        <v>0.03</v>
      </c>
      <c r="S59" s="42">
        <f t="shared" si="17"/>
        <v>20206.343441666671</v>
      </c>
      <c r="T59" s="299">
        <f>IF(AND(E40="Yes",Q59&gt;=S59),S59,Q59)</f>
        <v>0</v>
      </c>
      <c r="U59" s="300"/>
      <c r="V59" s="128">
        <v>0.03</v>
      </c>
      <c r="W59" s="42">
        <f t="shared" si="18"/>
        <v>0</v>
      </c>
      <c r="X59" s="129">
        <v>0.03</v>
      </c>
      <c r="Y59" s="42">
        <f t="shared" si="19"/>
        <v>20812.533744916673</v>
      </c>
      <c r="Z59" s="130">
        <f>IF(AND(E40="Yes",W59&gt;=Y59),Y59,W59)</f>
        <v>0</v>
      </c>
      <c r="AA59" s="128">
        <v>0.03</v>
      </c>
      <c r="AB59" s="42">
        <f t="shared" si="20"/>
        <v>0</v>
      </c>
      <c r="AC59" s="129">
        <v>0.03</v>
      </c>
      <c r="AD59" s="42">
        <f t="shared" si="21"/>
        <v>21436.909757264173</v>
      </c>
      <c r="AE59" s="43">
        <f>IF(AND(E40="Yes",AB59&gt;=AD59),AD59,AB59)</f>
        <v>0</v>
      </c>
      <c r="AF59" s="51"/>
    </row>
    <row r="60" spans="1:32" x14ac:dyDescent="0.25">
      <c r="A60" s="35">
        <v>10</v>
      </c>
      <c r="B60" s="281">
        <f t="shared" si="12"/>
        <v>0</v>
      </c>
      <c r="C60" s="282"/>
      <c r="D60" s="128">
        <v>0.03</v>
      </c>
      <c r="E60" s="280">
        <f t="shared" si="13"/>
        <v>0</v>
      </c>
      <c r="F60" s="280"/>
      <c r="G60" s="129">
        <v>0.03</v>
      </c>
      <c r="H60" s="42">
        <f>E42*(1+G60)</f>
        <v>19046.416666666668</v>
      </c>
      <c r="I60" s="43">
        <f>IF(AND(E40="Yes",E60&gt;=H60),H60,E60)</f>
        <v>0</v>
      </c>
      <c r="J60" s="128">
        <v>0.03</v>
      </c>
      <c r="K60" s="42">
        <f t="shared" si="14"/>
        <v>0</v>
      </c>
      <c r="L60" s="129">
        <v>0.03</v>
      </c>
      <c r="M60" s="42">
        <f t="shared" si="15"/>
        <v>19617.80916666667</v>
      </c>
      <c r="N60" s="280">
        <f>IF(AND(E40="Yes",K60&gt;=M60),M60,K60)</f>
        <v>0</v>
      </c>
      <c r="O60" s="301"/>
      <c r="P60" s="128">
        <v>0.03</v>
      </c>
      <c r="Q60" s="42">
        <f t="shared" si="16"/>
        <v>0</v>
      </c>
      <c r="R60" s="129">
        <v>0.03</v>
      </c>
      <c r="S60" s="42">
        <f t="shared" si="17"/>
        <v>20206.343441666671</v>
      </c>
      <c r="T60" s="299">
        <f>IF(AND(E40="Yes",Q60&gt;=S60),S60,Q60)</f>
        <v>0</v>
      </c>
      <c r="U60" s="300"/>
      <c r="V60" s="128">
        <v>0.03</v>
      </c>
      <c r="W60" s="42">
        <f t="shared" si="18"/>
        <v>0</v>
      </c>
      <c r="X60" s="129">
        <v>0.03</v>
      </c>
      <c r="Y60" s="42">
        <f t="shared" si="19"/>
        <v>20812.533744916673</v>
      </c>
      <c r="Z60" s="130">
        <f>IF(AND(E40="Yes",W60&gt;=Y60),Y60,W60)</f>
        <v>0</v>
      </c>
      <c r="AA60" s="128">
        <v>0.03</v>
      </c>
      <c r="AB60" s="42">
        <f t="shared" si="20"/>
        <v>0</v>
      </c>
      <c r="AC60" s="129">
        <v>0.03</v>
      </c>
      <c r="AD60" s="42">
        <f t="shared" si="21"/>
        <v>21436.909757264173</v>
      </c>
      <c r="AE60" s="43">
        <f>IF(AND(E40="Yes",AB60&gt;=AD60),AD60,AB60)</f>
        <v>0</v>
      </c>
      <c r="AF60" s="51"/>
    </row>
    <row r="61" spans="1:32" x14ac:dyDescent="0.25">
      <c r="A61" s="297" t="s">
        <v>16</v>
      </c>
      <c r="B61" s="298"/>
      <c r="C61" s="272"/>
      <c r="D61" s="307"/>
      <c r="E61" s="308"/>
      <c r="F61" s="308"/>
      <c r="G61" s="308"/>
      <c r="H61" s="308"/>
      <c r="I61" s="309"/>
      <c r="J61" s="313"/>
      <c r="K61" s="314"/>
      <c r="L61" s="314"/>
      <c r="M61" s="314"/>
      <c r="N61" s="314"/>
      <c r="O61" s="315"/>
      <c r="P61" s="322"/>
      <c r="Q61" s="305"/>
      <c r="R61" s="305"/>
      <c r="S61" s="305"/>
      <c r="T61" s="305"/>
      <c r="U61" s="323"/>
      <c r="V61" s="322"/>
      <c r="W61" s="305"/>
      <c r="X61" s="305"/>
      <c r="Y61" s="305"/>
      <c r="Z61" s="323"/>
      <c r="AA61" s="322"/>
      <c r="AB61" s="305"/>
      <c r="AC61" s="305"/>
      <c r="AD61" s="305"/>
      <c r="AE61" s="323"/>
    </row>
    <row r="62" spans="1:32" x14ac:dyDescent="0.25">
      <c r="A62" s="34" t="s">
        <v>8</v>
      </c>
      <c r="B62" s="305" t="s">
        <v>9</v>
      </c>
      <c r="C62" s="306"/>
      <c r="D62" s="310"/>
      <c r="E62" s="311"/>
      <c r="F62" s="311"/>
      <c r="G62" s="311"/>
      <c r="H62" s="311"/>
      <c r="I62" s="312"/>
      <c r="J62" s="316"/>
      <c r="K62" s="317"/>
      <c r="L62" s="317"/>
      <c r="M62" s="317"/>
      <c r="N62" s="317"/>
      <c r="O62" s="318"/>
      <c r="P62" s="322"/>
      <c r="Q62" s="305"/>
      <c r="R62" s="305"/>
      <c r="S62" s="305"/>
      <c r="T62" s="305"/>
      <c r="U62" s="323"/>
      <c r="V62" s="322"/>
      <c r="W62" s="305"/>
      <c r="X62" s="305"/>
      <c r="Y62" s="305"/>
      <c r="Z62" s="323"/>
      <c r="AA62" s="322"/>
      <c r="AB62" s="305"/>
      <c r="AC62" s="305"/>
      <c r="AD62" s="305"/>
      <c r="AE62" s="323"/>
    </row>
    <row r="63" spans="1:32" x14ac:dyDescent="0.25">
      <c r="A63" s="35">
        <v>1</v>
      </c>
      <c r="B63" s="304">
        <f t="shared" ref="B63:B68" si="22">B17</f>
        <v>0</v>
      </c>
      <c r="C63" s="293"/>
      <c r="D63" s="128">
        <v>0.03</v>
      </c>
      <c r="E63" s="280">
        <f t="shared" ref="E63:E68" si="23">X17*(1+D63)</f>
        <v>0</v>
      </c>
      <c r="F63" s="280"/>
      <c r="G63" s="129">
        <v>0.03</v>
      </c>
      <c r="H63" s="42">
        <f>E42*(1+G63)</f>
        <v>19046.416666666668</v>
      </c>
      <c r="I63" s="43">
        <f>IF(AND(E40="Yes",E63&gt;=H63),H63,E63)</f>
        <v>0</v>
      </c>
      <c r="J63" s="128">
        <v>0.03</v>
      </c>
      <c r="K63" s="42">
        <f t="shared" ref="K63:K68" si="24">E63*(1+J63)</f>
        <v>0</v>
      </c>
      <c r="L63" s="129">
        <v>0.03</v>
      </c>
      <c r="M63" s="42">
        <f t="shared" ref="M63:M68" si="25">H63*(1+L63)</f>
        <v>19617.80916666667</v>
      </c>
      <c r="N63" s="280">
        <f>IF(AND(E40="Yes",K63&gt;=M63),M63,K63)</f>
        <v>0</v>
      </c>
      <c r="O63" s="301"/>
      <c r="P63" s="128">
        <v>0.03</v>
      </c>
      <c r="Q63" s="42">
        <f t="shared" ref="Q63:Q68" si="26">K63*(1+P63)</f>
        <v>0</v>
      </c>
      <c r="R63" s="129">
        <v>0.03</v>
      </c>
      <c r="S63" s="42">
        <f t="shared" ref="S63:S68" si="27">M63*(1+R63)</f>
        <v>20206.343441666671</v>
      </c>
      <c r="T63" s="299">
        <f>IF(AND(E40="Yes",Q63&gt;=S63),S63,Q63)</f>
        <v>0</v>
      </c>
      <c r="U63" s="300"/>
      <c r="V63" s="128">
        <v>0.03</v>
      </c>
      <c r="W63" s="131">
        <f t="shared" ref="W63:W68" si="28">Q63*(1+V63)</f>
        <v>0</v>
      </c>
      <c r="X63" s="129">
        <v>0.03</v>
      </c>
      <c r="Y63" s="42">
        <f t="shared" ref="Y63:Y68" si="29">S63*(1+X63)</f>
        <v>20812.533744916673</v>
      </c>
      <c r="Z63" s="130">
        <f>IF(AND(E40="Yes",W63&gt;=Y63),Y63,W63)</f>
        <v>0</v>
      </c>
      <c r="AA63" s="128">
        <v>0.03</v>
      </c>
      <c r="AB63" s="42">
        <f t="shared" ref="AB63:AB68" si="30">W63*(1+AA63)</f>
        <v>0</v>
      </c>
      <c r="AC63" s="129">
        <v>0.03</v>
      </c>
      <c r="AD63" s="42">
        <f t="shared" ref="AD63:AD68" si="31">Y63*(1+AC63)</f>
        <v>21436.909757264173</v>
      </c>
      <c r="AE63" s="43">
        <f>IF(AND(E40="Yes",AB63&gt;=AD63),AD63,AB63)</f>
        <v>0</v>
      </c>
      <c r="AF63" s="51"/>
    </row>
    <row r="64" spans="1:32" x14ac:dyDescent="0.25">
      <c r="A64" s="35">
        <v>2</v>
      </c>
      <c r="B64" s="304">
        <f t="shared" si="22"/>
        <v>0</v>
      </c>
      <c r="C64" s="293"/>
      <c r="D64" s="128">
        <v>0.03</v>
      </c>
      <c r="E64" s="280">
        <f t="shared" si="23"/>
        <v>0</v>
      </c>
      <c r="F64" s="280"/>
      <c r="G64" s="129">
        <v>0.03</v>
      </c>
      <c r="H64" s="42">
        <f>E42*(1+G64)</f>
        <v>19046.416666666668</v>
      </c>
      <c r="I64" s="43">
        <f>IF(AND(E40="Yes",E64&gt;=H64),H64,E64)</f>
        <v>0</v>
      </c>
      <c r="J64" s="128">
        <v>0.03</v>
      </c>
      <c r="K64" s="42">
        <f t="shared" si="24"/>
        <v>0</v>
      </c>
      <c r="L64" s="129">
        <v>0.03</v>
      </c>
      <c r="M64" s="42">
        <f t="shared" si="25"/>
        <v>19617.80916666667</v>
      </c>
      <c r="N64" s="280">
        <f>IF(AND(E40="Yes",K64&gt;=M64),M64,K64)</f>
        <v>0</v>
      </c>
      <c r="O64" s="301"/>
      <c r="P64" s="128">
        <v>0.03</v>
      </c>
      <c r="Q64" s="42">
        <f t="shared" si="26"/>
        <v>0</v>
      </c>
      <c r="R64" s="129">
        <v>0.03</v>
      </c>
      <c r="S64" s="42">
        <f t="shared" si="27"/>
        <v>20206.343441666671</v>
      </c>
      <c r="T64" s="299">
        <f>IF(AND(E40="Yes",Q64&gt;=S64),S64,Q64)</f>
        <v>0</v>
      </c>
      <c r="U64" s="300"/>
      <c r="V64" s="128">
        <v>0.03</v>
      </c>
      <c r="W64" s="131">
        <f t="shared" si="28"/>
        <v>0</v>
      </c>
      <c r="X64" s="129">
        <v>0.03</v>
      </c>
      <c r="Y64" s="42">
        <f t="shared" si="29"/>
        <v>20812.533744916673</v>
      </c>
      <c r="Z64" s="130">
        <f>IF(AND(E40="Yes",W64&gt;=Y64),Y64,W64)</f>
        <v>0</v>
      </c>
      <c r="AA64" s="128">
        <v>0.03</v>
      </c>
      <c r="AB64" s="42">
        <f t="shared" si="30"/>
        <v>0</v>
      </c>
      <c r="AC64" s="129">
        <v>0.03</v>
      </c>
      <c r="AD64" s="42">
        <f t="shared" si="31"/>
        <v>21436.909757264173</v>
      </c>
      <c r="AE64" s="43">
        <f>IF(AND(E40="Yes",AB64&gt;=AD64),AD64,AB64)</f>
        <v>0</v>
      </c>
      <c r="AF64" s="51"/>
    </row>
    <row r="65" spans="1:32" x14ac:dyDescent="0.25">
      <c r="A65" s="35">
        <v>3</v>
      </c>
      <c r="B65" s="304">
        <f t="shared" si="22"/>
        <v>0</v>
      </c>
      <c r="C65" s="293"/>
      <c r="D65" s="128">
        <v>0.03</v>
      </c>
      <c r="E65" s="280">
        <f t="shared" si="23"/>
        <v>0</v>
      </c>
      <c r="F65" s="280"/>
      <c r="G65" s="129">
        <v>0.03</v>
      </c>
      <c r="H65" s="42">
        <f>E42*(1+G65)</f>
        <v>19046.416666666668</v>
      </c>
      <c r="I65" s="43">
        <f>IF(AND(E40="Yes",E65&gt;=H65),H65,E65)</f>
        <v>0</v>
      </c>
      <c r="J65" s="128">
        <v>0.03</v>
      </c>
      <c r="K65" s="42">
        <f t="shared" si="24"/>
        <v>0</v>
      </c>
      <c r="L65" s="129">
        <v>0.03</v>
      </c>
      <c r="M65" s="42">
        <f t="shared" si="25"/>
        <v>19617.80916666667</v>
      </c>
      <c r="N65" s="280">
        <f>IF(AND(E40="Yes",K65&gt;=M65),M65,K65)</f>
        <v>0</v>
      </c>
      <c r="O65" s="301"/>
      <c r="P65" s="128">
        <v>0.03</v>
      </c>
      <c r="Q65" s="42">
        <f t="shared" si="26"/>
        <v>0</v>
      </c>
      <c r="R65" s="129">
        <v>0.03</v>
      </c>
      <c r="S65" s="42">
        <f t="shared" si="27"/>
        <v>20206.343441666671</v>
      </c>
      <c r="T65" s="299">
        <f>IF(AND(E40="Yes",Q65&gt;=S65),S65,Q65)</f>
        <v>0</v>
      </c>
      <c r="U65" s="300"/>
      <c r="V65" s="128">
        <v>0.03</v>
      </c>
      <c r="W65" s="131">
        <f t="shared" si="28"/>
        <v>0</v>
      </c>
      <c r="X65" s="129">
        <v>0.03</v>
      </c>
      <c r="Y65" s="42">
        <f t="shared" si="29"/>
        <v>20812.533744916673</v>
      </c>
      <c r="Z65" s="130">
        <f>IF(AND(E40="Yes",W65&gt;=Y65),Y65,W65)</f>
        <v>0</v>
      </c>
      <c r="AA65" s="128">
        <v>0.03</v>
      </c>
      <c r="AB65" s="42">
        <f t="shared" si="30"/>
        <v>0</v>
      </c>
      <c r="AC65" s="129">
        <v>0.03</v>
      </c>
      <c r="AD65" s="42">
        <f t="shared" si="31"/>
        <v>21436.909757264173</v>
      </c>
      <c r="AE65" s="43">
        <f>IF(AND(E40="Yes",AB65&gt;=AD65),AD65,AB65)</f>
        <v>0</v>
      </c>
      <c r="AF65" s="51"/>
    </row>
    <row r="66" spans="1:32" x14ac:dyDescent="0.25">
      <c r="A66" s="35">
        <v>4</v>
      </c>
      <c r="B66" s="304">
        <f t="shared" si="22"/>
        <v>0</v>
      </c>
      <c r="C66" s="293"/>
      <c r="D66" s="128">
        <v>0.03</v>
      </c>
      <c r="E66" s="280">
        <f t="shared" si="23"/>
        <v>0</v>
      </c>
      <c r="F66" s="280"/>
      <c r="G66" s="129">
        <v>0.03</v>
      </c>
      <c r="H66" s="42">
        <f>E42*(1+G66)</f>
        <v>19046.416666666668</v>
      </c>
      <c r="I66" s="43">
        <f>IF(AND(E40="Yes",E66&gt;=H66),H66,E66)</f>
        <v>0</v>
      </c>
      <c r="J66" s="128">
        <v>0.03</v>
      </c>
      <c r="K66" s="42">
        <f t="shared" si="24"/>
        <v>0</v>
      </c>
      <c r="L66" s="129">
        <v>0.03</v>
      </c>
      <c r="M66" s="42">
        <f t="shared" si="25"/>
        <v>19617.80916666667</v>
      </c>
      <c r="N66" s="280">
        <f>IF(AND(E40="Yes",K66&gt;=M66),M66,K66)</f>
        <v>0</v>
      </c>
      <c r="O66" s="301"/>
      <c r="P66" s="128">
        <v>0.03</v>
      </c>
      <c r="Q66" s="42">
        <f t="shared" si="26"/>
        <v>0</v>
      </c>
      <c r="R66" s="129">
        <v>0.03</v>
      </c>
      <c r="S66" s="42">
        <f t="shared" si="27"/>
        <v>20206.343441666671</v>
      </c>
      <c r="T66" s="299">
        <f>IF(AND(E40="Yes",Q66&gt;=S66),S66,Q66)</f>
        <v>0</v>
      </c>
      <c r="U66" s="300"/>
      <c r="V66" s="128">
        <v>0.03</v>
      </c>
      <c r="W66" s="131">
        <f t="shared" si="28"/>
        <v>0</v>
      </c>
      <c r="X66" s="129">
        <v>0.03</v>
      </c>
      <c r="Y66" s="42">
        <f t="shared" si="29"/>
        <v>20812.533744916673</v>
      </c>
      <c r="Z66" s="130">
        <f>IF(AND(E40="Yes",W66&gt;=Y66),Y66,W66)</f>
        <v>0</v>
      </c>
      <c r="AA66" s="128">
        <v>0.03</v>
      </c>
      <c r="AB66" s="42">
        <f t="shared" si="30"/>
        <v>0</v>
      </c>
      <c r="AC66" s="129">
        <v>0.03</v>
      </c>
      <c r="AD66" s="42">
        <f t="shared" si="31"/>
        <v>21436.909757264173</v>
      </c>
      <c r="AE66" s="43">
        <f>IF(AND(E40="Yes",AB66&gt;=AD66),AD66,AB66)</f>
        <v>0</v>
      </c>
      <c r="AF66" s="51"/>
    </row>
    <row r="67" spans="1:32" x14ac:dyDescent="0.25">
      <c r="A67" s="35">
        <v>5</v>
      </c>
      <c r="B67" s="304">
        <f t="shared" si="22"/>
        <v>0</v>
      </c>
      <c r="C67" s="293"/>
      <c r="D67" s="128">
        <v>0.03</v>
      </c>
      <c r="E67" s="280">
        <f t="shared" si="23"/>
        <v>0</v>
      </c>
      <c r="F67" s="280"/>
      <c r="G67" s="129">
        <v>0.03</v>
      </c>
      <c r="H67" s="42">
        <f>E42*(1+G67)</f>
        <v>19046.416666666668</v>
      </c>
      <c r="I67" s="43">
        <f>IF(AND(E40="Yes",E67&gt;=H67),H67,E67)</f>
        <v>0</v>
      </c>
      <c r="J67" s="128">
        <v>0.03</v>
      </c>
      <c r="K67" s="42">
        <f t="shared" si="24"/>
        <v>0</v>
      </c>
      <c r="L67" s="129">
        <v>0.03</v>
      </c>
      <c r="M67" s="42">
        <f t="shared" si="25"/>
        <v>19617.80916666667</v>
      </c>
      <c r="N67" s="280">
        <f>IF(AND(E40="Yes",K67&gt;=M67),M67,K67)</f>
        <v>0</v>
      </c>
      <c r="O67" s="301"/>
      <c r="P67" s="128">
        <v>0.03</v>
      </c>
      <c r="Q67" s="42">
        <f t="shared" si="26"/>
        <v>0</v>
      </c>
      <c r="R67" s="129">
        <v>0.03</v>
      </c>
      <c r="S67" s="42">
        <f t="shared" si="27"/>
        <v>20206.343441666671</v>
      </c>
      <c r="T67" s="299">
        <f>IF(AND(E40="Yes",Q67&gt;=S67),S67,Q67)</f>
        <v>0</v>
      </c>
      <c r="U67" s="300"/>
      <c r="V67" s="128">
        <v>0.03</v>
      </c>
      <c r="W67" s="131">
        <f t="shared" si="28"/>
        <v>0</v>
      </c>
      <c r="X67" s="129">
        <v>0.03</v>
      </c>
      <c r="Y67" s="42">
        <f t="shared" si="29"/>
        <v>20812.533744916673</v>
      </c>
      <c r="Z67" s="130">
        <f>IF(AND(E40="Yes",W67&gt;=Y67),Y67,W67)</f>
        <v>0</v>
      </c>
      <c r="AA67" s="128">
        <v>0.03</v>
      </c>
      <c r="AB67" s="42">
        <f t="shared" si="30"/>
        <v>0</v>
      </c>
      <c r="AC67" s="129">
        <v>0.03</v>
      </c>
      <c r="AD67" s="42">
        <f t="shared" si="31"/>
        <v>21436.909757264173</v>
      </c>
      <c r="AE67" s="43">
        <f>IF(AND(E40="Yes",AB67&gt;=AD67),AD67,AB67)</f>
        <v>0</v>
      </c>
      <c r="AF67" s="51"/>
    </row>
    <row r="68" spans="1:32" x14ac:dyDescent="0.25">
      <c r="A68" s="35">
        <v>6</v>
      </c>
      <c r="B68" s="304">
        <f t="shared" si="22"/>
        <v>0</v>
      </c>
      <c r="C68" s="293"/>
      <c r="D68" s="128">
        <v>0.03</v>
      </c>
      <c r="E68" s="280">
        <f t="shared" si="23"/>
        <v>0</v>
      </c>
      <c r="F68" s="280"/>
      <c r="G68" s="129">
        <v>0.03</v>
      </c>
      <c r="H68" s="42">
        <f>E42*(1+G68)</f>
        <v>19046.416666666668</v>
      </c>
      <c r="I68" s="43">
        <f>IF(AND(E40="Yes",E68&gt;=H68),H68,E68)</f>
        <v>0</v>
      </c>
      <c r="J68" s="128">
        <v>0.03</v>
      </c>
      <c r="K68" s="42">
        <f t="shared" si="24"/>
        <v>0</v>
      </c>
      <c r="L68" s="129">
        <v>0.03</v>
      </c>
      <c r="M68" s="42">
        <f t="shared" si="25"/>
        <v>19617.80916666667</v>
      </c>
      <c r="N68" s="280">
        <f>IF(AND(E40="Yes",K68&gt;=M68),M68,K68)</f>
        <v>0</v>
      </c>
      <c r="O68" s="301"/>
      <c r="P68" s="128">
        <v>0.03</v>
      </c>
      <c r="Q68" s="42">
        <f t="shared" si="26"/>
        <v>0</v>
      </c>
      <c r="R68" s="129">
        <v>0.03</v>
      </c>
      <c r="S68" s="42">
        <f t="shared" si="27"/>
        <v>20206.343441666671</v>
      </c>
      <c r="T68" s="299">
        <f>IF(AND(E40="Yes",Q68&gt;=S68),S68,Q68)</f>
        <v>0</v>
      </c>
      <c r="U68" s="300"/>
      <c r="V68" s="128">
        <v>0.03</v>
      </c>
      <c r="W68" s="131">
        <f t="shared" si="28"/>
        <v>0</v>
      </c>
      <c r="X68" s="129">
        <v>0.03</v>
      </c>
      <c r="Y68" s="42">
        <f t="shared" si="29"/>
        <v>20812.533744916673</v>
      </c>
      <c r="Z68" s="130">
        <f>IF(AND(E40="Yes",W68&gt;=Y68),Y68,W68)</f>
        <v>0</v>
      </c>
      <c r="AA68" s="128">
        <v>0.03</v>
      </c>
      <c r="AB68" s="42">
        <f t="shared" si="30"/>
        <v>0</v>
      </c>
      <c r="AC68" s="129">
        <v>0.03</v>
      </c>
      <c r="AD68" s="42">
        <f t="shared" si="31"/>
        <v>21436.909757264173</v>
      </c>
      <c r="AE68" s="43">
        <f>IF(AND(E40="Yes",AB68&gt;=AD68),AD68,AB68)</f>
        <v>0</v>
      </c>
      <c r="AF68" s="51"/>
    </row>
    <row r="69" spans="1:32" x14ac:dyDescent="0.25">
      <c r="A69" s="286" t="s">
        <v>17</v>
      </c>
      <c r="B69" s="245"/>
      <c r="C69" s="324"/>
      <c r="D69" s="322"/>
      <c r="E69" s="305"/>
      <c r="F69" s="305"/>
      <c r="G69" s="305"/>
      <c r="H69" s="305"/>
      <c r="I69" s="323"/>
      <c r="J69" s="322"/>
      <c r="K69" s="305"/>
      <c r="L69" s="305"/>
      <c r="M69" s="305"/>
      <c r="N69" s="305"/>
      <c r="O69" s="323"/>
      <c r="P69" s="322"/>
      <c r="Q69" s="305"/>
      <c r="R69" s="305"/>
      <c r="S69" s="305"/>
      <c r="T69" s="305"/>
      <c r="U69" s="323"/>
      <c r="V69" s="322"/>
      <c r="W69" s="305"/>
      <c r="X69" s="305"/>
      <c r="Y69" s="305"/>
      <c r="Z69" s="323"/>
      <c r="AA69" s="322"/>
      <c r="AB69" s="305"/>
      <c r="AC69" s="305"/>
      <c r="AD69" s="305"/>
      <c r="AE69" s="323"/>
    </row>
    <row r="70" spans="1:32" x14ac:dyDescent="0.25">
      <c r="A70" s="86" t="s">
        <v>8</v>
      </c>
      <c r="B70" s="326" t="s">
        <v>18</v>
      </c>
      <c r="C70" s="231"/>
      <c r="D70" s="322"/>
      <c r="E70" s="305"/>
      <c r="F70" s="305"/>
      <c r="G70" s="305"/>
      <c r="H70" s="305"/>
      <c r="I70" s="323"/>
      <c r="J70" s="322"/>
      <c r="K70" s="305"/>
      <c r="L70" s="305"/>
      <c r="M70" s="305"/>
      <c r="N70" s="305"/>
      <c r="O70" s="323"/>
      <c r="P70" s="322"/>
      <c r="Q70" s="305"/>
      <c r="R70" s="305"/>
      <c r="S70" s="305"/>
      <c r="T70" s="305"/>
      <c r="U70" s="323"/>
      <c r="V70" s="322"/>
      <c r="W70" s="305"/>
      <c r="X70" s="305"/>
      <c r="Y70" s="305"/>
      <c r="Z70" s="323"/>
      <c r="AA70" s="322"/>
      <c r="AB70" s="305"/>
      <c r="AC70" s="305"/>
      <c r="AD70" s="305"/>
      <c r="AE70" s="323"/>
    </row>
    <row r="71" spans="1:32" x14ac:dyDescent="0.25">
      <c r="A71" s="35">
        <v>1</v>
      </c>
      <c r="B71" s="320" t="str">
        <f>B25</f>
        <v>Postdoc #1</v>
      </c>
      <c r="C71" s="321"/>
      <c r="D71" s="128">
        <v>0.03</v>
      </c>
      <c r="E71" s="280">
        <f>J25*(1+D71)</f>
        <v>0</v>
      </c>
      <c r="F71" s="280"/>
      <c r="G71" s="129">
        <v>0.03</v>
      </c>
      <c r="H71" s="42">
        <f>E42*(1+G71)</f>
        <v>19046.416666666668</v>
      </c>
      <c r="I71" s="43">
        <f>IF(AND(E40="Yes",E71&gt;=H71),H71,E71)</f>
        <v>0</v>
      </c>
      <c r="J71" s="128">
        <v>0.03</v>
      </c>
      <c r="K71" s="42">
        <f>E71*(1+J71)</f>
        <v>0</v>
      </c>
      <c r="L71" s="129">
        <v>0.03</v>
      </c>
      <c r="M71" s="42">
        <f>H71*(1+L71)</f>
        <v>19617.80916666667</v>
      </c>
      <c r="N71" s="280">
        <f>IF(AND(E40="Yes",K71&gt;=M71),M71,K71)</f>
        <v>0</v>
      </c>
      <c r="O71" s="301"/>
      <c r="P71" s="128">
        <v>0.03</v>
      </c>
      <c r="Q71" s="42">
        <f>K71*(1+P71)</f>
        <v>0</v>
      </c>
      <c r="R71" s="129">
        <v>0.03</v>
      </c>
      <c r="S71" s="42">
        <f>M71*(1+R71)</f>
        <v>20206.343441666671</v>
      </c>
      <c r="T71" s="299">
        <f>IF(AND(E40="Yes",Q71&gt;=S71),S71,Q71)</f>
        <v>0</v>
      </c>
      <c r="U71" s="300"/>
      <c r="V71" s="128">
        <v>0.03</v>
      </c>
      <c r="W71" s="131">
        <f>Q71*(1+V71)</f>
        <v>0</v>
      </c>
      <c r="X71" s="129">
        <v>0.03</v>
      </c>
      <c r="Y71" s="42">
        <f>S71*(1+X71)</f>
        <v>20812.533744916673</v>
      </c>
      <c r="Z71" s="130">
        <f>IF(AND(E40="Yes",W71&gt;=Y71),Y71,W71)</f>
        <v>0</v>
      </c>
      <c r="AA71" s="128">
        <v>0.03</v>
      </c>
      <c r="AB71" s="42">
        <f>W71*(1+AA71)</f>
        <v>0</v>
      </c>
      <c r="AC71" s="129">
        <v>0.03</v>
      </c>
      <c r="AD71" s="42">
        <f>Y71*(1+AC71)</f>
        <v>21436.909757264173</v>
      </c>
      <c r="AE71" s="43">
        <f>IF(AND(E40="Yes",AB71&gt;=AD71),AD71,AB71)</f>
        <v>0</v>
      </c>
    </row>
    <row r="72" spans="1:32" x14ac:dyDescent="0.25">
      <c r="A72" s="35">
        <v>2</v>
      </c>
      <c r="B72" s="320" t="str">
        <f>B26</f>
        <v>Postdoc #2</v>
      </c>
      <c r="C72" s="321"/>
      <c r="D72" s="128">
        <v>0.03</v>
      </c>
      <c r="E72" s="280">
        <f>J26*(1+D72)</f>
        <v>0</v>
      </c>
      <c r="F72" s="280"/>
      <c r="G72" s="129">
        <v>0.03</v>
      </c>
      <c r="H72" s="42">
        <f>E42*(1+G72)</f>
        <v>19046.416666666668</v>
      </c>
      <c r="I72" s="43">
        <f>IF(AND(E40="Yes",E72&gt;=H72),H72,E72)</f>
        <v>0</v>
      </c>
      <c r="J72" s="128">
        <v>0.03</v>
      </c>
      <c r="K72" s="42">
        <f>E72*(1+J72)</f>
        <v>0</v>
      </c>
      <c r="L72" s="129">
        <v>0.03</v>
      </c>
      <c r="M72" s="42">
        <f>H72*(1+L72)</f>
        <v>19617.80916666667</v>
      </c>
      <c r="N72" s="280">
        <f>IF(AND(E40="Yes",K72&gt;=M72),M72,K72)</f>
        <v>0</v>
      </c>
      <c r="O72" s="301"/>
      <c r="P72" s="128">
        <v>0.03</v>
      </c>
      <c r="Q72" s="42">
        <f>K72*(1+P72)</f>
        <v>0</v>
      </c>
      <c r="R72" s="129">
        <v>0.03</v>
      </c>
      <c r="S72" s="42">
        <f>M72*(1+R72)</f>
        <v>20206.343441666671</v>
      </c>
      <c r="T72" s="299">
        <f>IF(AND(E40="Yes",Q72&gt;=S72),S72,Q72)</f>
        <v>0</v>
      </c>
      <c r="U72" s="300"/>
      <c r="V72" s="128">
        <v>0.03</v>
      </c>
      <c r="W72" s="131">
        <f>Q72*(1+V72)</f>
        <v>0</v>
      </c>
      <c r="X72" s="129">
        <v>0.03</v>
      </c>
      <c r="Y72" s="42">
        <f>S72*(1+X72)</f>
        <v>20812.533744916673</v>
      </c>
      <c r="Z72" s="130">
        <f>IF(AND(E40="Yes",W72&gt;=Y72),Y72,W72)</f>
        <v>0</v>
      </c>
      <c r="AA72" s="128">
        <v>0.03</v>
      </c>
      <c r="AB72" s="42">
        <f>W72*(1+AA72)</f>
        <v>0</v>
      </c>
      <c r="AC72" s="129">
        <v>0.03</v>
      </c>
      <c r="AD72" s="42">
        <f>Y72*(1+AC72)</f>
        <v>21436.909757264173</v>
      </c>
      <c r="AE72" s="43">
        <f>IF(AND(E40="Yes",AB72&gt;=AD72),AD72,AB72)</f>
        <v>0</v>
      </c>
    </row>
    <row r="73" spans="1:32" x14ac:dyDescent="0.25">
      <c r="A73" s="35">
        <v>3</v>
      </c>
      <c r="B73" s="320" t="str">
        <f>B27</f>
        <v>Postdoc #3</v>
      </c>
      <c r="C73" s="321"/>
      <c r="D73" s="128">
        <v>0.03</v>
      </c>
      <c r="E73" s="280">
        <f>J27*(1+D73)</f>
        <v>0</v>
      </c>
      <c r="F73" s="280"/>
      <c r="G73" s="129">
        <v>0.03</v>
      </c>
      <c r="H73" s="42">
        <f>E42*(1+G73)</f>
        <v>19046.416666666668</v>
      </c>
      <c r="I73" s="43">
        <f>IF(AND(E40="Yes",E73&gt;=H73),H73,E73)</f>
        <v>0</v>
      </c>
      <c r="J73" s="128">
        <v>0.03</v>
      </c>
      <c r="K73" s="42">
        <f>E73*(1+J73)</f>
        <v>0</v>
      </c>
      <c r="L73" s="129">
        <v>0.03</v>
      </c>
      <c r="M73" s="42">
        <f>H73*(1+L73)</f>
        <v>19617.80916666667</v>
      </c>
      <c r="N73" s="280">
        <f>IF(AND(E40="Yes",K73&gt;=M73),M73,K73)</f>
        <v>0</v>
      </c>
      <c r="O73" s="301"/>
      <c r="P73" s="128">
        <v>0.03</v>
      </c>
      <c r="Q73" s="42">
        <f>K73*(1+P73)</f>
        <v>0</v>
      </c>
      <c r="R73" s="129">
        <v>0.03</v>
      </c>
      <c r="S73" s="42">
        <f>M73*(1+R73)</f>
        <v>20206.343441666671</v>
      </c>
      <c r="T73" s="299">
        <f>IF(AND(E40="Yes",Q73&gt;=S73),S73,Q73)</f>
        <v>0</v>
      </c>
      <c r="U73" s="300"/>
      <c r="V73" s="128">
        <v>0.03</v>
      </c>
      <c r="W73" s="131">
        <f>Q73*(1+V73)</f>
        <v>0</v>
      </c>
      <c r="X73" s="129">
        <v>0.03</v>
      </c>
      <c r="Y73" s="42">
        <f>S73*(1+X73)</f>
        <v>20812.533744916673</v>
      </c>
      <c r="Z73" s="130">
        <f>IF(AND(E40="Yes",W73&gt;=Y73),Y73,W73)</f>
        <v>0</v>
      </c>
      <c r="AA73" s="128">
        <v>0.03</v>
      </c>
      <c r="AB73" s="42">
        <f>W73*(1+AA73)</f>
        <v>0</v>
      </c>
      <c r="AC73" s="129">
        <v>0.03</v>
      </c>
      <c r="AD73" s="42">
        <f>Y73*(1+AC73)</f>
        <v>21436.909757264173</v>
      </c>
      <c r="AE73" s="43">
        <f>IF(AND(E40="Yes",AB73&gt;=AD73),AD73,AB73)</f>
        <v>0</v>
      </c>
    </row>
    <row r="74" spans="1:32" x14ac:dyDescent="0.25">
      <c r="A74" s="35">
        <v>4</v>
      </c>
      <c r="B74" s="320" t="str">
        <f>B28</f>
        <v>Postdoc #4</v>
      </c>
      <c r="C74" s="321"/>
      <c r="D74" s="128">
        <v>0.03</v>
      </c>
      <c r="E74" s="280">
        <f>J28*(1+D74)</f>
        <v>0</v>
      </c>
      <c r="F74" s="280"/>
      <c r="G74" s="129">
        <v>0.03</v>
      </c>
      <c r="H74" s="42">
        <f>E42*(1+G74)</f>
        <v>19046.416666666668</v>
      </c>
      <c r="I74" s="43">
        <f>IF(AND(E40="Yes",E74&gt;=H74),H74,E74)</f>
        <v>0</v>
      </c>
      <c r="J74" s="128">
        <v>0.03</v>
      </c>
      <c r="K74" s="42">
        <f>E74*(1+J74)</f>
        <v>0</v>
      </c>
      <c r="L74" s="129">
        <v>0.03</v>
      </c>
      <c r="M74" s="42">
        <f>H74*(1+L74)</f>
        <v>19617.80916666667</v>
      </c>
      <c r="N74" s="280">
        <f>IF(AND(E40="Yes",K74&gt;=M74),M74,K74)</f>
        <v>0</v>
      </c>
      <c r="O74" s="301"/>
      <c r="P74" s="128">
        <v>0.03</v>
      </c>
      <c r="Q74" s="42">
        <f>K74*(1+P74)</f>
        <v>0</v>
      </c>
      <c r="R74" s="129">
        <v>0.03</v>
      </c>
      <c r="S74" s="42">
        <f>M74*(1+R74)</f>
        <v>20206.343441666671</v>
      </c>
      <c r="T74" s="299">
        <f>IF(AND(E40="Yes",Q74&gt;=S74),S74,Q74)</f>
        <v>0</v>
      </c>
      <c r="U74" s="300"/>
      <c r="V74" s="128">
        <v>0.03</v>
      </c>
      <c r="W74" s="131">
        <f>Q74*(1+V74)</f>
        <v>0</v>
      </c>
      <c r="X74" s="129">
        <v>0.03</v>
      </c>
      <c r="Y74" s="42">
        <f>S74*(1+X74)</f>
        <v>20812.533744916673</v>
      </c>
      <c r="Z74" s="130">
        <f>IF(AND(E40="Yes",W74&gt;=Y74),Y74,W74)</f>
        <v>0</v>
      </c>
      <c r="AA74" s="128">
        <v>0.03</v>
      </c>
      <c r="AB74" s="42">
        <f>W74*(1+AA74)</f>
        <v>0</v>
      </c>
      <c r="AC74" s="129">
        <v>0.03</v>
      </c>
      <c r="AD74" s="42">
        <f>Y74*(1+AC74)</f>
        <v>21436.909757264173</v>
      </c>
      <c r="AE74" s="43">
        <f>IF(AND(E40="Yes",AB74&gt;=AD74),AD74,AB74)</f>
        <v>0</v>
      </c>
    </row>
    <row r="75" spans="1:32" x14ac:dyDescent="0.25">
      <c r="A75" s="86" t="s">
        <v>8</v>
      </c>
      <c r="B75" s="326" t="s">
        <v>27</v>
      </c>
      <c r="C75" s="231"/>
      <c r="D75" s="322"/>
      <c r="E75" s="305"/>
      <c r="F75" s="305"/>
      <c r="G75" s="305"/>
      <c r="H75" s="305"/>
      <c r="I75" s="323"/>
      <c r="J75" s="322"/>
      <c r="K75" s="305"/>
      <c r="L75" s="305"/>
      <c r="M75" s="305"/>
      <c r="N75" s="305"/>
      <c r="O75" s="323"/>
      <c r="P75" s="322"/>
      <c r="Q75" s="305"/>
      <c r="R75" s="305"/>
      <c r="S75" s="305"/>
      <c r="T75" s="305"/>
      <c r="U75" s="323"/>
      <c r="V75" s="333"/>
      <c r="W75" s="334"/>
      <c r="X75" s="334"/>
      <c r="Y75" s="334"/>
      <c r="Z75" s="335"/>
      <c r="AA75" s="322"/>
      <c r="AB75" s="305"/>
      <c r="AC75" s="305"/>
      <c r="AD75" s="305"/>
      <c r="AE75" s="323"/>
    </row>
    <row r="76" spans="1:32" x14ac:dyDescent="0.25">
      <c r="A76" s="35">
        <v>5</v>
      </c>
      <c r="B76" s="320" t="str">
        <f t="shared" ref="B76:B81" si="32">B30</f>
        <v>Graduate Students</v>
      </c>
      <c r="C76" s="321"/>
      <c r="D76" s="128">
        <v>0.03</v>
      </c>
      <c r="E76" s="280">
        <f t="shared" ref="E76:E81" si="33">I30*(1+D76)</f>
        <v>0</v>
      </c>
      <c r="F76" s="280"/>
      <c r="G76" s="129">
        <v>0.03</v>
      </c>
      <c r="H76" s="42">
        <f>E42*(1+G76)</f>
        <v>19046.416666666668</v>
      </c>
      <c r="I76" s="43">
        <f>IF(AND(E40="Yes",E76&gt;=H76),H76,E76)</f>
        <v>0</v>
      </c>
      <c r="J76" s="128">
        <v>0.03</v>
      </c>
      <c r="K76" s="42">
        <f t="shared" ref="K76:K81" si="34">E76*(1+J76)</f>
        <v>0</v>
      </c>
      <c r="L76" s="129">
        <v>0.03</v>
      </c>
      <c r="M76" s="42">
        <f t="shared" ref="M76:M81" si="35">H76*(1+L76)</f>
        <v>19617.80916666667</v>
      </c>
      <c r="N76" s="280">
        <f>IF(AND(E40="Yes",K76&gt;=M76),M76,K76)</f>
        <v>0</v>
      </c>
      <c r="O76" s="301"/>
      <c r="P76" s="128">
        <v>0.03</v>
      </c>
      <c r="Q76" s="42">
        <f t="shared" ref="Q76:Q81" si="36">K76*(1+P76)</f>
        <v>0</v>
      </c>
      <c r="R76" s="129">
        <v>0.03</v>
      </c>
      <c r="S76" s="42">
        <f t="shared" ref="S76:S81" si="37">M76*(1+R76)</f>
        <v>20206.343441666671</v>
      </c>
      <c r="T76" s="299">
        <f>IF(AND(E40="Yes",Q76&gt;=S76),S76,Q76)</f>
        <v>0</v>
      </c>
      <c r="U76" s="300"/>
      <c r="V76" s="128">
        <v>0.03</v>
      </c>
      <c r="W76" s="131">
        <f t="shared" ref="W76:W81" si="38">Q76*(1+V76)</f>
        <v>0</v>
      </c>
      <c r="X76" s="129">
        <v>0.03</v>
      </c>
      <c r="Y76" s="42">
        <f t="shared" ref="Y76:Y81" si="39">S76*(1+X76)</f>
        <v>20812.533744916673</v>
      </c>
      <c r="Z76" s="130">
        <f>IF(AND(E40="Yes",W76&gt;=Y76),Y76,W76)</f>
        <v>0</v>
      </c>
      <c r="AA76" s="128">
        <v>0.03</v>
      </c>
      <c r="AB76" s="42">
        <f t="shared" ref="AB76:AB81" si="40">W76*(1+AA76)</f>
        <v>0</v>
      </c>
      <c r="AC76" s="129">
        <v>0.03</v>
      </c>
      <c r="AD76" s="42">
        <f t="shared" ref="AD76:AD81" si="41">Y76*(1+AC76)</f>
        <v>21436.909757264173</v>
      </c>
      <c r="AE76" s="43">
        <f>IF(AND(E40="Yes",AB76&gt;=AD76),AD76,AB76)</f>
        <v>0</v>
      </c>
    </row>
    <row r="77" spans="1:32" x14ac:dyDescent="0.25">
      <c r="A77" s="35">
        <v>6</v>
      </c>
      <c r="B77" s="320" t="str">
        <f t="shared" si="32"/>
        <v>Graduate Students</v>
      </c>
      <c r="C77" s="321"/>
      <c r="D77" s="128">
        <v>0.03</v>
      </c>
      <c r="E77" s="280">
        <f t="shared" si="33"/>
        <v>0</v>
      </c>
      <c r="F77" s="280"/>
      <c r="G77" s="129">
        <v>0.03</v>
      </c>
      <c r="H77" s="42">
        <f>E42*(1+G77)</f>
        <v>19046.416666666668</v>
      </c>
      <c r="I77" s="43">
        <f>IF(AND(E40="Yes",E77&gt;=H77),H77,E77)</f>
        <v>0</v>
      </c>
      <c r="J77" s="128">
        <v>0.03</v>
      </c>
      <c r="K77" s="42">
        <f t="shared" si="34"/>
        <v>0</v>
      </c>
      <c r="L77" s="129">
        <v>0.03</v>
      </c>
      <c r="M77" s="42">
        <f t="shared" si="35"/>
        <v>19617.80916666667</v>
      </c>
      <c r="N77" s="280">
        <f>IF(AND(E40="Yes",K77&gt;=M77),M77,K77)</f>
        <v>0</v>
      </c>
      <c r="O77" s="301"/>
      <c r="P77" s="128">
        <v>0.03</v>
      </c>
      <c r="Q77" s="42">
        <f t="shared" si="36"/>
        <v>0</v>
      </c>
      <c r="R77" s="129">
        <v>0.03</v>
      </c>
      <c r="S77" s="42">
        <f t="shared" si="37"/>
        <v>20206.343441666671</v>
      </c>
      <c r="T77" s="299">
        <f>IF(AND(E40="Yes",Q77&gt;=S77),S77,Q77)</f>
        <v>0</v>
      </c>
      <c r="U77" s="300"/>
      <c r="V77" s="128">
        <v>0.03</v>
      </c>
      <c r="W77" s="131">
        <f t="shared" si="38"/>
        <v>0</v>
      </c>
      <c r="X77" s="129">
        <v>0.03</v>
      </c>
      <c r="Y77" s="42">
        <f t="shared" si="39"/>
        <v>20812.533744916673</v>
      </c>
      <c r="Z77" s="130">
        <f>IF(AND(E40="Yes",W77&gt;=Y77),Y77,W77)</f>
        <v>0</v>
      </c>
      <c r="AA77" s="128">
        <v>0.03</v>
      </c>
      <c r="AB77" s="42">
        <f t="shared" si="40"/>
        <v>0</v>
      </c>
      <c r="AC77" s="129">
        <v>0.03</v>
      </c>
      <c r="AD77" s="42">
        <f t="shared" si="41"/>
        <v>21436.909757264173</v>
      </c>
      <c r="AE77" s="43">
        <f>IF(AND(E40="Yes",AB77&gt;=AD77),AD77,AB77)</f>
        <v>0</v>
      </c>
    </row>
    <row r="78" spans="1:32" x14ac:dyDescent="0.25">
      <c r="A78" s="35">
        <v>7</v>
      </c>
      <c r="B78" s="320" t="str">
        <f t="shared" si="32"/>
        <v>Graduate Students</v>
      </c>
      <c r="C78" s="321"/>
      <c r="D78" s="128">
        <v>0.03</v>
      </c>
      <c r="E78" s="280">
        <f t="shared" si="33"/>
        <v>0</v>
      </c>
      <c r="F78" s="280"/>
      <c r="G78" s="129">
        <v>0.03</v>
      </c>
      <c r="H78" s="42">
        <f>E42*(1+G78)</f>
        <v>19046.416666666668</v>
      </c>
      <c r="I78" s="43">
        <f>IF(AND(E40="Yes",E78&gt;=H78),H78,E78)</f>
        <v>0</v>
      </c>
      <c r="J78" s="128">
        <v>0.03</v>
      </c>
      <c r="K78" s="42">
        <f t="shared" si="34"/>
        <v>0</v>
      </c>
      <c r="L78" s="129">
        <v>0.03</v>
      </c>
      <c r="M78" s="42">
        <f t="shared" si="35"/>
        <v>19617.80916666667</v>
      </c>
      <c r="N78" s="280">
        <f>IF(AND(E40="Yes",K78&gt;=M78),M78,K78)</f>
        <v>0</v>
      </c>
      <c r="O78" s="301"/>
      <c r="P78" s="128">
        <v>0.03</v>
      </c>
      <c r="Q78" s="42">
        <f t="shared" si="36"/>
        <v>0</v>
      </c>
      <c r="R78" s="129">
        <v>0.03</v>
      </c>
      <c r="S78" s="42">
        <f t="shared" si="37"/>
        <v>20206.343441666671</v>
      </c>
      <c r="T78" s="299">
        <f>IF(AND(E40="Yes",Q78&gt;=S78),S78,Q78)</f>
        <v>0</v>
      </c>
      <c r="U78" s="300"/>
      <c r="V78" s="128">
        <v>0.03</v>
      </c>
      <c r="W78" s="131">
        <f t="shared" si="38"/>
        <v>0</v>
      </c>
      <c r="X78" s="129">
        <v>0.03</v>
      </c>
      <c r="Y78" s="42">
        <f t="shared" si="39"/>
        <v>20812.533744916673</v>
      </c>
      <c r="Z78" s="130">
        <f>IF(AND(E40="Yes",W78&gt;=Y78),Y78,W78)</f>
        <v>0</v>
      </c>
      <c r="AA78" s="128">
        <v>0.03</v>
      </c>
      <c r="AB78" s="42">
        <f t="shared" si="40"/>
        <v>0</v>
      </c>
      <c r="AC78" s="129">
        <v>0.03</v>
      </c>
      <c r="AD78" s="42">
        <f t="shared" si="41"/>
        <v>21436.909757264173</v>
      </c>
      <c r="AE78" s="43">
        <f>IF(AND(E40="Yes",AB78&gt;=AD78),AD78,AB78)</f>
        <v>0</v>
      </c>
    </row>
    <row r="79" spans="1:32" x14ac:dyDescent="0.25">
      <c r="A79" s="35">
        <v>8</v>
      </c>
      <c r="B79" s="320" t="str">
        <f t="shared" si="32"/>
        <v>Graduate Students</v>
      </c>
      <c r="C79" s="321"/>
      <c r="D79" s="128">
        <v>0.03</v>
      </c>
      <c r="E79" s="280">
        <f t="shared" si="33"/>
        <v>0</v>
      </c>
      <c r="F79" s="280"/>
      <c r="G79" s="129">
        <v>0.03</v>
      </c>
      <c r="H79" s="42">
        <f>E42*(1+G79)</f>
        <v>19046.416666666668</v>
      </c>
      <c r="I79" s="43">
        <f>IF(AND(E40="Yes",E79&gt;=H79),H79,E79)</f>
        <v>0</v>
      </c>
      <c r="J79" s="128">
        <v>0.03</v>
      </c>
      <c r="K79" s="42">
        <f t="shared" si="34"/>
        <v>0</v>
      </c>
      <c r="L79" s="129">
        <v>0.03</v>
      </c>
      <c r="M79" s="42">
        <f t="shared" si="35"/>
        <v>19617.80916666667</v>
      </c>
      <c r="N79" s="280">
        <f>IF(AND(E40="Yes",K79&gt;=M79),M79,K79)</f>
        <v>0</v>
      </c>
      <c r="O79" s="301"/>
      <c r="P79" s="128">
        <v>0.03</v>
      </c>
      <c r="Q79" s="42">
        <f t="shared" si="36"/>
        <v>0</v>
      </c>
      <c r="R79" s="129">
        <v>0.03</v>
      </c>
      <c r="S79" s="42">
        <f t="shared" si="37"/>
        <v>20206.343441666671</v>
      </c>
      <c r="T79" s="299">
        <f>IF(AND(E40="Yes",Q79&gt;=S79),S79,Q79)</f>
        <v>0</v>
      </c>
      <c r="U79" s="300"/>
      <c r="V79" s="128">
        <v>0.03</v>
      </c>
      <c r="W79" s="131">
        <f t="shared" si="38"/>
        <v>0</v>
      </c>
      <c r="X79" s="129">
        <v>0.03</v>
      </c>
      <c r="Y79" s="42">
        <f t="shared" si="39"/>
        <v>20812.533744916673</v>
      </c>
      <c r="Z79" s="130">
        <f>IF(AND(E40="Yes",W79&gt;=Y79),Y79,W79)</f>
        <v>0</v>
      </c>
      <c r="AA79" s="128">
        <v>0.03</v>
      </c>
      <c r="AB79" s="42">
        <f t="shared" si="40"/>
        <v>0</v>
      </c>
      <c r="AC79" s="129">
        <v>0.03</v>
      </c>
      <c r="AD79" s="42">
        <f t="shared" si="41"/>
        <v>21436.909757264173</v>
      </c>
      <c r="AE79" s="43">
        <f>IF(AND(E40="Yes",AB79&gt;=AD79),AD79,AB79)</f>
        <v>0</v>
      </c>
    </row>
    <row r="80" spans="1:32" x14ac:dyDescent="0.25">
      <c r="A80" s="35">
        <v>9</v>
      </c>
      <c r="B80" s="320" t="str">
        <f t="shared" si="32"/>
        <v>Undergraduate Students</v>
      </c>
      <c r="C80" s="321"/>
      <c r="D80" s="128">
        <v>0.03</v>
      </c>
      <c r="E80" s="280">
        <f t="shared" si="33"/>
        <v>0</v>
      </c>
      <c r="F80" s="280"/>
      <c r="G80" s="129">
        <v>0.03</v>
      </c>
      <c r="H80" s="42">
        <f>E42*(1+G80)</f>
        <v>19046.416666666668</v>
      </c>
      <c r="I80" s="43">
        <f>IF(AND(E40="Yes",E80&gt;=H80),H80,E80)</f>
        <v>0</v>
      </c>
      <c r="J80" s="128">
        <v>0.03</v>
      </c>
      <c r="K80" s="42">
        <f t="shared" si="34"/>
        <v>0</v>
      </c>
      <c r="L80" s="129">
        <v>0.03</v>
      </c>
      <c r="M80" s="42">
        <f t="shared" si="35"/>
        <v>19617.80916666667</v>
      </c>
      <c r="N80" s="280">
        <f>IF(AND(E40="Yes",K80&gt;=M80),M80,K80)</f>
        <v>0</v>
      </c>
      <c r="O80" s="301"/>
      <c r="P80" s="128">
        <v>0.03</v>
      </c>
      <c r="Q80" s="42">
        <f t="shared" si="36"/>
        <v>0</v>
      </c>
      <c r="R80" s="129">
        <v>0.03</v>
      </c>
      <c r="S80" s="42">
        <f t="shared" si="37"/>
        <v>20206.343441666671</v>
      </c>
      <c r="T80" s="299">
        <f>IF(AND(E40="Yes",Q80&gt;=S80),S80,Q80)</f>
        <v>0</v>
      </c>
      <c r="U80" s="300"/>
      <c r="V80" s="128">
        <v>0.03</v>
      </c>
      <c r="W80" s="131">
        <f t="shared" si="38"/>
        <v>0</v>
      </c>
      <c r="X80" s="129">
        <v>0.03</v>
      </c>
      <c r="Y80" s="42">
        <f t="shared" si="39"/>
        <v>20812.533744916673</v>
      </c>
      <c r="Z80" s="130">
        <f>IF(AND(E40="Yes",W80&gt;=Y80),Y80,W80)</f>
        <v>0</v>
      </c>
      <c r="AA80" s="128">
        <v>0.03</v>
      </c>
      <c r="AB80" s="42">
        <f t="shared" si="40"/>
        <v>0</v>
      </c>
      <c r="AC80" s="129">
        <v>0.03</v>
      </c>
      <c r="AD80" s="42">
        <f t="shared" si="41"/>
        <v>21436.909757264173</v>
      </c>
      <c r="AE80" s="43">
        <f>IF(AND(E40="Yes",AB80&gt;=AD80),AD80,AB80)</f>
        <v>0</v>
      </c>
    </row>
    <row r="81" spans="1:31" ht="12.6" thickBot="1" x14ac:dyDescent="0.3">
      <c r="A81" s="103">
        <v>10</v>
      </c>
      <c r="B81" s="320" t="str">
        <f t="shared" si="32"/>
        <v>Undergraduate Students</v>
      </c>
      <c r="C81" s="321"/>
      <c r="D81" s="132">
        <v>0.03</v>
      </c>
      <c r="E81" s="280">
        <f t="shared" si="33"/>
        <v>0</v>
      </c>
      <c r="F81" s="280"/>
      <c r="G81" s="133">
        <v>0.03</v>
      </c>
      <c r="H81" s="100">
        <f>E42*(1+G81)</f>
        <v>19046.416666666668</v>
      </c>
      <c r="I81" s="101">
        <f>IF(AND(E40="Yes",E81&gt;=H81),H81,E81)</f>
        <v>0</v>
      </c>
      <c r="J81" s="132">
        <v>0.03</v>
      </c>
      <c r="K81" s="100">
        <f t="shared" si="34"/>
        <v>0</v>
      </c>
      <c r="L81" s="133">
        <v>0.03</v>
      </c>
      <c r="M81" s="100">
        <f t="shared" si="35"/>
        <v>19617.80916666667</v>
      </c>
      <c r="N81" s="358">
        <f>IF(AND(E40="Yes",K81&gt;=M81),M81,K81)</f>
        <v>0</v>
      </c>
      <c r="O81" s="359"/>
      <c r="P81" s="132">
        <v>0.03</v>
      </c>
      <c r="Q81" s="100">
        <f t="shared" si="36"/>
        <v>0</v>
      </c>
      <c r="R81" s="133">
        <v>0.03</v>
      </c>
      <c r="S81" s="100">
        <f t="shared" si="37"/>
        <v>20206.343441666671</v>
      </c>
      <c r="T81" s="360">
        <f>IF(AND(E41="Yes",Q81&gt;=S81),S81,Q81)</f>
        <v>0</v>
      </c>
      <c r="U81" s="361"/>
      <c r="V81" s="132">
        <v>0.03</v>
      </c>
      <c r="W81" s="134">
        <f t="shared" si="38"/>
        <v>0</v>
      </c>
      <c r="X81" s="133">
        <v>0.03</v>
      </c>
      <c r="Y81" s="100">
        <f t="shared" si="39"/>
        <v>20812.533744916673</v>
      </c>
      <c r="Z81" s="135">
        <f>IF(AND(E40="Yes",W81&gt;=Y81),Y81,W81)</f>
        <v>0</v>
      </c>
      <c r="AA81" s="132">
        <v>0.03</v>
      </c>
      <c r="AB81" s="100">
        <f t="shared" si="40"/>
        <v>0</v>
      </c>
      <c r="AC81" s="133">
        <v>0.03</v>
      </c>
      <c r="AD81" s="100">
        <f t="shared" si="41"/>
        <v>21436.909757264173</v>
      </c>
      <c r="AE81" s="101">
        <f>IF(AND(E40="Yes",AB81&gt;=AD81),AD81,AB81)</f>
        <v>0</v>
      </c>
    </row>
    <row r="82" spans="1:31" ht="12.6" thickBot="1" x14ac:dyDescent="0.3"/>
    <row r="83" spans="1:31" ht="12.6" thickBot="1" x14ac:dyDescent="0.3">
      <c r="A83" s="351" t="s">
        <v>53</v>
      </c>
      <c r="B83" s="352"/>
      <c r="C83" s="353"/>
    </row>
    <row r="84" spans="1:31" x14ac:dyDescent="0.25">
      <c r="A84" s="344"/>
      <c r="B84" s="345"/>
      <c r="C84" s="345"/>
      <c r="D84" s="345"/>
      <c r="E84" s="345"/>
      <c r="F84" s="345"/>
      <c r="G84" s="345"/>
      <c r="H84" s="345"/>
      <c r="I84" s="345"/>
      <c r="J84" s="345"/>
      <c r="K84" s="345"/>
      <c r="L84" s="345"/>
      <c r="M84" s="345"/>
      <c r="N84" s="345"/>
      <c r="O84" s="345"/>
      <c r="P84" s="345"/>
      <c r="Q84" s="345"/>
      <c r="R84" s="345"/>
      <c r="S84" s="345"/>
      <c r="T84" s="345"/>
      <c r="U84" s="345"/>
      <c r="V84" s="345"/>
      <c r="W84" s="345"/>
      <c r="X84" s="345"/>
      <c r="Y84" s="345"/>
      <c r="Z84" s="345"/>
      <c r="AA84" s="345"/>
      <c r="AB84" s="345"/>
      <c r="AC84" s="345"/>
      <c r="AD84" s="345"/>
      <c r="AE84" s="346"/>
    </row>
    <row r="85" spans="1:31" x14ac:dyDescent="0.25">
      <c r="A85" s="347"/>
      <c r="B85" s="285"/>
      <c r="C85" s="285"/>
      <c r="D85" s="285"/>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348"/>
    </row>
    <row r="86" spans="1:31" x14ac:dyDescent="0.25">
      <c r="A86" s="347"/>
      <c r="B86" s="285"/>
      <c r="C86" s="285"/>
      <c r="D86" s="285"/>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348"/>
    </row>
    <row r="87" spans="1:31" x14ac:dyDescent="0.25">
      <c r="A87" s="347"/>
      <c r="B87" s="285"/>
      <c r="C87" s="285"/>
      <c r="D87" s="285"/>
      <c r="E87" s="285"/>
      <c r="F87" s="285"/>
      <c r="G87" s="285"/>
      <c r="H87" s="285"/>
      <c r="I87" s="285"/>
      <c r="J87" s="285"/>
      <c r="K87" s="285"/>
      <c r="L87" s="285"/>
      <c r="M87" s="285"/>
      <c r="N87" s="285"/>
      <c r="O87" s="285"/>
      <c r="P87" s="285"/>
      <c r="Q87" s="285"/>
      <c r="R87" s="285"/>
      <c r="S87" s="285"/>
      <c r="T87" s="285"/>
      <c r="U87" s="285"/>
      <c r="V87" s="285"/>
      <c r="W87" s="285"/>
      <c r="X87" s="285"/>
      <c r="Y87" s="285"/>
      <c r="Z87" s="285"/>
      <c r="AA87" s="285"/>
      <c r="AB87" s="285"/>
      <c r="AC87" s="285"/>
      <c r="AD87" s="285"/>
      <c r="AE87" s="348"/>
    </row>
    <row r="88" spans="1:31" ht="12.6" thickBot="1" x14ac:dyDescent="0.3">
      <c r="A88" s="349"/>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50"/>
    </row>
  </sheetData>
  <mergeCells count="281">
    <mergeCell ref="A84:AE88"/>
    <mergeCell ref="A83:C83"/>
    <mergeCell ref="L41:Q42"/>
    <mergeCell ref="N80:O80"/>
    <mergeCell ref="N81:O81"/>
    <mergeCell ref="T71:U71"/>
    <mergeCell ref="T72:U72"/>
    <mergeCell ref="T73:U73"/>
    <mergeCell ref="T74:U74"/>
    <mergeCell ref="T76:U76"/>
    <mergeCell ref="T77:U77"/>
    <mergeCell ref="T78:U78"/>
    <mergeCell ref="T79:U79"/>
    <mergeCell ref="T80:U80"/>
    <mergeCell ref="T81:U81"/>
    <mergeCell ref="V69:Z70"/>
    <mergeCell ref="J75:O75"/>
    <mergeCell ref="P75:U75"/>
    <mergeCell ref="N71:O71"/>
    <mergeCell ref="N72:O72"/>
    <mergeCell ref="N73:O73"/>
    <mergeCell ref="N74:O74"/>
    <mergeCell ref="AA69:AE70"/>
    <mergeCell ref="AA75:AE75"/>
    <mergeCell ref="V75:Z75"/>
    <mergeCell ref="E50:F50"/>
    <mergeCell ref="A47:C48"/>
    <mergeCell ref="B70:C70"/>
    <mergeCell ref="B71:C71"/>
    <mergeCell ref="B68:C68"/>
    <mergeCell ref="W48:X48"/>
    <mergeCell ref="AD48:AE48"/>
    <mergeCell ref="Z49:Z50"/>
    <mergeCell ref="AE49:AE50"/>
    <mergeCell ref="V61:Z62"/>
    <mergeCell ref="AA61:AE62"/>
    <mergeCell ref="T68:U68"/>
    <mergeCell ref="E71:F71"/>
    <mergeCell ref="E72:F72"/>
    <mergeCell ref="E73:F73"/>
    <mergeCell ref="E74:F74"/>
    <mergeCell ref="D69:I70"/>
    <mergeCell ref="P69:U70"/>
    <mergeCell ref="N48:O48"/>
    <mergeCell ref="Q48:R48"/>
    <mergeCell ref="T49:U50"/>
    <mergeCell ref="P61:U62"/>
    <mergeCell ref="T63:U63"/>
    <mergeCell ref="T66:U66"/>
    <mergeCell ref="T67:U67"/>
    <mergeCell ref="T55:U55"/>
    <mergeCell ref="T56:U56"/>
    <mergeCell ref="N64:O64"/>
    <mergeCell ref="N65:O65"/>
    <mergeCell ref="N66:O66"/>
    <mergeCell ref="N67:O67"/>
    <mergeCell ref="T57:U57"/>
    <mergeCell ref="T58:U58"/>
    <mergeCell ref="P49:Q49"/>
    <mergeCell ref="R49:S49"/>
    <mergeCell ref="T59:U59"/>
    <mergeCell ref="T60:U60"/>
    <mergeCell ref="N59:O59"/>
    <mergeCell ref="N60:O60"/>
    <mergeCell ref="B81:C81"/>
    <mergeCell ref="E68:F68"/>
    <mergeCell ref="N68:O68"/>
    <mergeCell ref="D75:I75"/>
    <mergeCell ref="E76:F76"/>
    <mergeCell ref="E77:F77"/>
    <mergeCell ref="E78:F78"/>
    <mergeCell ref="E79:F79"/>
    <mergeCell ref="E80:F80"/>
    <mergeCell ref="E81:F81"/>
    <mergeCell ref="N76:O76"/>
    <mergeCell ref="N77:O77"/>
    <mergeCell ref="N78:O78"/>
    <mergeCell ref="N79:O79"/>
    <mergeCell ref="B78:C78"/>
    <mergeCell ref="B79:C79"/>
    <mergeCell ref="B80:C80"/>
    <mergeCell ref="B75:C75"/>
    <mergeCell ref="B76:C76"/>
    <mergeCell ref="B77:C77"/>
    <mergeCell ref="B72:C72"/>
    <mergeCell ref="B73:C73"/>
    <mergeCell ref="B74:C74"/>
    <mergeCell ref="J69:O70"/>
    <mergeCell ref="A69:C69"/>
    <mergeCell ref="A1:X1"/>
    <mergeCell ref="D32:F32"/>
    <mergeCell ref="D33:F33"/>
    <mergeCell ref="B32:C32"/>
    <mergeCell ref="D29:F29"/>
    <mergeCell ref="D35:F35"/>
    <mergeCell ref="D24:F24"/>
    <mergeCell ref="K22:L22"/>
    <mergeCell ref="Q22:R22"/>
    <mergeCell ref="D23:J23"/>
    <mergeCell ref="B22:C22"/>
    <mergeCell ref="A23:C23"/>
    <mergeCell ref="B24:C24"/>
    <mergeCell ref="B25:C25"/>
    <mergeCell ref="B26:C26"/>
    <mergeCell ref="Q3:V3"/>
    <mergeCell ref="Q5:R5"/>
    <mergeCell ref="D27:F27"/>
    <mergeCell ref="D28:F28"/>
    <mergeCell ref="D30:F30"/>
    <mergeCell ref="Q4:R4"/>
    <mergeCell ref="Q9:R9"/>
    <mergeCell ref="Q10:R10"/>
    <mergeCell ref="Q11:R11"/>
    <mergeCell ref="Q12:R12"/>
    <mergeCell ref="Q15:V15"/>
    <mergeCell ref="Q16:R16"/>
    <mergeCell ref="Q17:R17"/>
    <mergeCell ref="Q18:R18"/>
    <mergeCell ref="Q13:R13"/>
    <mergeCell ref="Q14:R14"/>
    <mergeCell ref="K13:L13"/>
    <mergeCell ref="K14:L14"/>
    <mergeCell ref="K16:L16"/>
    <mergeCell ref="K17:L17"/>
    <mergeCell ref="K18:L18"/>
    <mergeCell ref="K19:L19"/>
    <mergeCell ref="K20:L20"/>
    <mergeCell ref="E59:F59"/>
    <mergeCell ref="E60:F60"/>
    <mergeCell ref="T52:U52"/>
    <mergeCell ref="T53:U53"/>
    <mergeCell ref="T54:U54"/>
    <mergeCell ref="B65:C65"/>
    <mergeCell ref="B66:C66"/>
    <mergeCell ref="B53:C53"/>
    <mergeCell ref="E65:F65"/>
    <mergeCell ref="E66:F66"/>
    <mergeCell ref="A61:C61"/>
    <mergeCell ref="N55:O55"/>
    <mergeCell ref="N56:O56"/>
    <mergeCell ref="N57:O57"/>
    <mergeCell ref="N58:O58"/>
    <mergeCell ref="N63:O63"/>
    <mergeCell ref="E52:F52"/>
    <mergeCell ref="J61:O62"/>
    <mergeCell ref="N52:O52"/>
    <mergeCell ref="N53:O53"/>
    <mergeCell ref="N54:O54"/>
    <mergeCell ref="B52:C52"/>
    <mergeCell ref="T64:U64"/>
    <mergeCell ref="T65:U65"/>
    <mergeCell ref="AA47:AE47"/>
    <mergeCell ref="T48:U48"/>
    <mergeCell ref="N49:O50"/>
    <mergeCell ref="B67:C67"/>
    <mergeCell ref="B54:C54"/>
    <mergeCell ref="B55:C55"/>
    <mergeCell ref="B56:C56"/>
    <mergeCell ref="B57:C57"/>
    <mergeCell ref="B58:C58"/>
    <mergeCell ref="E64:F64"/>
    <mergeCell ref="E53:F53"/>
    <mergeCell ref="E54:F54"/>
    <mergeCell ref="E55:F55"/>
    <mergeCell ref="E56:F56"/>
    <mergeCell ref="E57:F57"/>
    <mergeCell ref="B62:C62"/>
    <mergeCell ref="B63:C63"/>
    <mergeCell ref="B64:C64"/>
    <mergeCell ref="D61:I62"/>
    <mergeCell ref="E58:F58"/>
    <mergeCell ref="E63:F63"/>
    <mergeCell ref="E67:F67"/>
    <mergeCell ref="B59:C59"/>
    <mergeCell ref="B60:C60"/>
    <mergeCell ref="T51:U51"/>
    <mergeCell ref="V49:W49"/>
    <mergeCell ref="X49:Y49"/>
    <mergeCell ref="V47:Z47"/>
    <mergeCell ref="A49:C49"/>
    <mergeCell ref="N51:O51"/>
    <mergeCell ref="B35:C35"/>
    <mergeCell ref="J49:K49"/>
    <mergeCell ref="D6:F6"/>
    <mergeCell ref="D7:F7"/>
    <mergeCell ref="D8:F8"/>
    <mergeCell ref="D9:F9"/>
    <mergeCell ref="D10:F10"/>
    <mergeCell ref="D11:F11"/>
    <mergeCell ref="D21:F21"/>
    <mergeCell ref="D15:J15"/>
    <mergeCell ref="B9:C9"/>
    <mergeCell ref="B10:C10"/>
    <mergeCell ref="B11:C11"/>
    <mergeCell ref="B12:C12"/>
    <mergeCell ref="D12:F12"/>
    <mergeCell ref="B13:C13"/>
    <mergeCell ref="B14:C14"/>
    <mergeCell ref="B18:C18"/>
    <mergeCell ref="B19:C19"/>
    <mergeCell ref="B20:C20"/>
    <mergeCell ref="B21:C21"/>
    <mergeCell ref="B16:C16"/>
    <mergeCell ref="D16:F16"/>
    <mergeCell ref="D17:F17"/>
    <mergeCell ref="D18:F18"/>
    <mergeCell ref="D19:F19"/>
    <mergeCell ref="D13:F13"/>
    <mergeCell ref="D14:F14"/>
    <mergeCell ref="E51:F51"/>
    <mergeCell ref="B51:C51"/>
    <mergeCell ref="K48:L48"/>
    <mergeCell ref="H48:I48"/>
    <mergeCell ref="G49:H49"/>
    <mergeCell ref="D47:I47"/>
    <mergeCell ref="D25:F25"/>
    <mergeCell ref="D26:F26"/>
    <mergeCell ref="D31:F31"/>
    <mergeCell ref="B34:C34"/>
    <mergeCell ref="D34:F34"/>
    <mergeCell ref="D49:F49"/>
    <mergeCell ref="E48:F48"/>
    <mergeCell ref="C40:D40"/>
    <mergeCell ref="C41:D41"/>
    <mergeCell ref="C42:D42"/>
    <mergeCell ref="B27:C27"/>
    <mergeCell ref="B28:C28"/>
    <mergeCell ref="B29:C29"/>
    <mergeCell ref="B31:C31"/>
    <mergeCell ref="B30:C30"/>
    <mergeCell ref="A46:AE46"/>
    <mergeCell ref="AA49:AB49"/>
    <mergeCell ref="AC49:AD49"/>
    <mergeCell ref="A2:X2"/>
    <mergeCell ref="W15:X15"/>
    <mergeCell ref="A3:C3"/>
    <mergeCell ref="A15:C15"/>
    <mergeCell ref="W3:X3"/>
    <mergeCell ref="K5:L5"/>
    <mergeCell ref="K6:L6"/>
    <mergeCell ref="K7:L7"/>
    <mergeCell ref="K8:L8"/>
    <mergeCell ref="K9:L9"/>
    <mergeCell ref="K10:L10"/>
    <mergeCell ref="K11:L11"/>
    <mergeCell ref="K12:L12"/>
    <mergeCell ref="B4:C4"/>
    <mergeCell ref="B5:C5"/>
    <mergeCell ref="B6:C6"/>
    <mergeCell ref="B7:C7"/>
    <mergeCell ref="B8:C8"/>
    <mergeCell ref="K4:L4"/>
    <mergeCell ref="K3:P3"/>
    <mergeCell ref="K15:P15"/>
    <mergeCell ref="Q6:R6"/>
    <mergeCell ref="Q7:R7"/>
    <mergeCell ref="Q8:R8"/>
    <mergeCell ref="D3:J3"/>
    <mergeCell ref="D4:F4"/>
    <mergeCell ref="D5:F5"/>
    <mergeCell ref="B33:C33"/>
    <mergeCell ref="B17:C17"/>
    <mergeCell ref="D22:F22"/>
    <mergeCell ref="J47:O47"/>
    <mergeCell ref="P47:U47"/>
    <mergeCell ref="I49:I50"/>
    <mergeCell ref="L49:M49"/>
    <mergeCell ref="L24:Z24"/>
    <mergeCell ref="R41:Z42"/>
    <mergeCell ref="L25:Q38"/>
    <mergeCell ref="L39:Q40"/>
    <mergeCell ref="R25:Z38"/>
    <mergeCell ref="R39:Z40"/>
    <mergeCell ref="D20:F20"/>
    <mergeCell ref="Q19:R19"/>
    <mergeCell ref="Q20:R20"/>
    <mergeCell ref="Q21:R21"/>
    <mergeCell ref="B50:C50"/>
    <mergeCell ref="K21:L21"/>
    <mergeCell ref="C39:E39"/>
    <mergeCell ref="B38:F38"/>
  </mergeCells>
  <hyperlinks>
    <hyperlink ref="L41" r:id="rId1"/>
    <hyperlink ref="R41" r:id="rId2"/>
  </hyperlinks>
  <pageMargins left="0.7" right="0.7" top="0.75" bottom="0.75" header="0.3" footer="0.3"/>
  <pageSetup orientation="portrait" horizontalDpi="1200" verticalDpi="1200"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'Drop-Downs'!$A$19:$A$20</xm:f>
          </x14:formula1>
          <xm:sqref>E40:F40</xm:sqref>
        </x14:dataValidation>
        <x14:dataValidation type="list" allowBlank="1" showInputMessage="1" showErrorMessage="1">
          <x14:formula1>
            <xm:f>'Drop-Downs'!$B$14:$B$15</xm:f>
          </x14:formula1>
          <xm:sqref>B30:C35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V123"/>
  <sheetViews>
    <sheetView showZeros="0" topLeftCell="A5" zoomScaleNormal="100" workbookViewId="0">
      <selection activeCell="Q13" sqref="Q13"/>
    </sheetView>
  </sheetViews>
  <sheetFormatPr defaultColWidth="9.109375" defaultRowHeight="12" x14ac:dyDescent="0.25"/>
  <cols>
    <col min="1" max="1" width="3.33203125" style="10" customWidth="1"/>
    <col min="2" max="2" width="21.5546875" style="10" bestFit="1" customWidth="1"/>
    <col min="3" max="3" width="8.33203125" style="10" bestFit="1" customWidth="1"/>
    <col min="4" max="4" width="5.5546875" style="10" bestFit="1" customWidth="1"/>
    <col min="5" max="5" width="8.44140625" style="10" customWidth="1"/>
    <col min="6" max="6" width="4.88671875" style="10" bestFit="1" customWidth="1"/>
    <col min="7" max="7" width="5" style="10" bestFit="1" customWidth="1"/>
    <col min="8" max="8" width="4.88671875" style="10" bestFit="1" customWidth="1"/>
    <col min="9" max="9" width="7.88671875" style="10" bestFit="1" customWidth="1"/>
    <col min="10" max="10" width="6.5546875" style="10" bestFit="1" customWidth="1"/>
    <col min="11" max="11" width="7.44140625" style="10" customWidth="1"/>
    <col min="12" max="12" width="8.44140625" style="10" customWidth="1"/>
    <col min="13" max="13" width="4.88671875" style="10" bestFit="1" customWidth="1"/>
    <col min="14" max="14" width="5" style="10" bestFit="1" customWidth="1"/>
    <col min="15" max="15" width="4.88671875" style="10" bestFit="1" customWidth="1"/>
    <col min="16" max="16" width="7.88671875" style="10" bestFit="1" customWidth="1"/>
    <col min="17" max="17" width="6.5546875" style="10" bestFit="1" customWidth="1"/>
    <col min="18" max="18" width="7.44140625" style="10" bestFit="1" customWidth="1"/>
    <col min="19" max="19" width="8.44140625" style="10" customWidth="1"/>
    <col min="20" max="20" width="4.88671875" style="10" bestFit="1" customWidth="1"/>
    <col min="21" max="21" width="5" style="10" bestFit="1" customWidth="1"/>
    <col min="22" max="22" width="4.88671875" style="10" bestFit="1" customWidth="1"/>
    <col min="23" max="23" width="7.88671875" style="10" bestFit="1" customWidth="1"/>
    <col min="24" max="24" width="6.5546875" style="10" bestFit="1" customWidth="1"/>
    <col min="25" max="25" width="7.44140625" style="10" bestFit="1" customWidth="1"/>
    <col min="26" max="26" width="8.44140625" style="10" customWidth="1"/>
    <col min="27" max="27" width="4.88671875" style="10" bestFit="1" customWidth="1"/>
    <col min="28" max="28" width="5" style="10" bestFit="1" customWidth="1"/>
    <col min="29" max="29" width="4.88671875" style="10" bestFit="1" customWidth="1"/>
    <col min="30" max="30" width="7.88671875" style="10" bestFit="1" customWidth="1"/>
    <col min="31" max="31" width="6.5546875" style="10" bestFit="1" customWidth="1"/>
    <col min="32" max="32" width="7.44140625" style="10" bestFit="1" customWidth="1"/>
    <col min="33" max="33" width="8.44140625" style="10" customWidth="1"/>
    <col min="34" max="34" width="4.88671875" style="10" bestFit="1" customWidth="1"/>
    <col min="35" max="35" width="5" style="10" bestFit="1" customWidth="1"/>
    <col min="36" max="36" width="4.88671875" style="10" bestFit="1" customWidth="1"/>
    <col min="37" max="37" width="7.88671875" style="10" bestFit="1" customWidth="1"/>
    <col min="38" max="38" width="6.5546875" style="10" bestFit="1" customWidth="1"/>
    <col min="39" max="39" width="7.44140625" style="10" bestFit="1" customWidth="1"/>
    <col min="40" max="41" width="8.6640625" style="10" bestFit="1" customWidth="1"/>
    <col min="42" max="42" width="7.88671875" style="10" bestFit="1" customWidth="1"/>
    <col min="43" max="43" width="8.6640625" style="10" bestFit="1" customWidth="1"/>
    <col min="44" max="44" width="4.88671875" style="10" customWidth="1"/>
    <col min="45" max="45" width="19.5546875" style="10" hidden="1" customWidth="1"/>
    <col min="46" max="46" width="14.33203125" style="10" hidden="1" customWidth="1"/>
    <col min="47" max="47" width="15.33203125" style="10" hidden="1" customWidth="1"/>
    <col min="48" max="48" width="14.88671875" style="10" hidden="1" customWidth="1"/>
    <col min="49" max="16384" width="9.109375" style="10"/>
  </cols>
  <sheetData>
    <row r="1" spans="1:41" x14ac:dyDescent="0.25">
      <c r="A1" s="590"/>
      <c r="B1" s="591"/>
      <c r="C1" s="591"/>
      <c r="D1" s="591"/>
      <c r="E1" s="591"/>
      <c r="F1" s="591"/>
      <c r="G1" s="591"/>
      <c r="H1" s="591"/>
      <c r="I1" s="591"/>
      <c r="J1" s="591"/>
      <c r="K1" s="591"/>
      <c r="L1" s="592"/>
    </row>
    <row r="2" spans="1:41" x14ac:dyDescent="0.25">
      <c r="A2" s="593"/>
      <c r="B2" s="594"/>
      <c r="C2" s="594"/>
      <c r="D2" s="594"/>
      <c r="E2" s="594"/>
      <c r="F2" s="594"/>
      <c r="G2" s="594"/>
      <c r="H2" s="594"/>
      <c r="I2" s="594"/>
      <c r="J2" s="594"/>
      <c r="K2" s="594"/>
      <c r="L2" s="595"/>
    </row>
    <row r="3" spans="1:41" x14ac:dyDescent="0.25">
      <c r="A3" s="593"/>
      <c r="B3" s="594"/>
      <c r="C3" s="594"/>
      <c r="D3" s="594"/>
      <c r="E3" s="594"/>
      <c r="F3" s="594"/>
      <c r="G3" s="594"/>
      <c r="H3" s="594"/>
      <c r="I3" s="594"/>
      <c r="J3" s="594"/>
      <c r="K3" s="594"/>
      <c r="L3" s="595"/>
    </row>
    <row r="4" spans="1:41" x14ac:dyDescent="0.25">
      <c r="A4" s="593"/>
      <c r="B4" s="594"/>
      <c r="C4" s="594"/>
      <c r="D4" s="594"/>
      <c r="E4" s="594"/>
      <c r="F4" s="594"/>
      <c r="G4" s="594"/>
      <c r="H4" s="594"/>
      <c r="I4" s="594"/>
      <c r="J4" s="594"/>
      <c r="K4" s="594"/>
      <c r="L4" s="595"/>
    </row>
    <row r="5" spans="1:41" ht="30" customHeight="1" thickBot="1" x14ac:dyDescent="0.3">
      <c r="A5" s="596"/>
      <c r="B5" s="597"/>
      <c r="C5" s="597"/>
      <c r="D5" s="597"/>
      <c r="E5" s="597"/>
      <c r="F5" s="597"/>
      <c r="G5" s="597"/>
      <c r="H5" s="597"/>
      <c r="I5" s="597"/>
      <c r="J5" s="597"/>
      <c r="K5" s="597"/>
      <c r="L5" s="598"/>
    </row>
    <row r="6" spans="1:41" ht="15.75" customHeight="1" thickBot="1" x14ac:dyDescent="0.3">
      <c r="A6" s="607" t="s">
        <v>54</v>
      </c>
      <c r="B6" s="608"/>
      <c r="C6" s="407"/>
      <c r="D6" s="407"/>
      <c r="E6" s="407"/>
      <c r="F6" s="407"/>
      <c r="G6" s="407"/>
      <c r="H6" s="407"/>
      <c r="I6" s="407"/>
      <c r="J6" s="407"/>
      <c r="K6" s="407"/>
      <c r="L6" s="408"/>
      <c r="N6" s="11"/>
      <c r="S6" s="12"/>
      <c r="T6" s="12"/>
      <c r="U6" s="12"/>
      <c r="V6" s="12"/>
      <c r="W6" s="12"/>
      <c r="X6" s="12"/>
      <c r="Y6" s="12"/>
      <c r="Z6" s="12"/>
      <c r="AB6" s="11"/>
      <c r="AG6" s="12"/>
      <c r="AH6" s="12"/>
      <c r="AI6" s="12"/>
      <c r="AJ6" s="12"/>
      <c r="AK6" s="12"/>
      <c r="AL6" s="12"/>
      <c r="AM6" s="12"/>
      <c r="AN6" s="12"/>
      <c r="AO6" s="12"/>
    </row>
    <row r="7" spans="1:41" ht="12.6" thickTop="1" x14ac:dyDescent="0.25">
      <c r="A7" s="609" t="s">
        <v>55</v>
      </c>
      <c r="B7" s="610"/>
      <c r="C7" s="409"/>
      <c r="D7" s="410"/>
      <c r="E7" s="410"/>
      <c r="F7" s="410"/>
      <c r="G7" s="410"/>
      <c r="H7" s="410"/>
      <c r="I7" s="410"/>
      <c r="J7" s="410"/>
      <c r="K7" s="410"/>
      <c r="L7" s="411"/>
      <c r="N7" s="11"/>
      <c r="S7" s="634" t="s">
        <v>20</v>
      </c>
      <c r="T7" s="635"/>
      <c r="U7" s="635"/>
      <c r="V7" s="635"/>
      <c r="W7" s="635"/>
      <c r="X7" s="635"/>
      <c r="Y7" s="635"/>
      <c r="Z7" s="635"/>
      <c r="AA7" s="636"/>
      <c r="AB7" s="11"/>
      <c r="AG7" s="13"/>
      <c r="AH7" s="13"/>
      <c r="AI7" s="13"/>
      <c r="AJ7" s="13"/>
      <c r="AK7" s="13"/>
      <c r="AL7" s="13"/>
      <c r="AM7" s="13"/>
      <c r="AN7" s="13"/>
      <c r="AO7" s="13"/>
    </row>
    <row r="8" spans="1:41" x14ac:dyDescent="0.25">
      <c r="A8" s="609" t="s">
        <v>56</v>
      </c>
      <c r="B8" s="610"/>
      <c r="C8" s="409"/>
      <c r="D8" s="410"/>
      <c r="E8" s="410"/>
      <c r="F8" s="410"/>
      <c r="G8" s="410"/>
      <c r="H8" s="410"/>
      <c r="I8" s="410"/>
      <c r="J8" s="410"/>
      <c r="K8" s="410"/>
      <c r="L8" s="411"/>
      <c r="N8" s="11"/>
      <c r="S8" s="637" t="s">
        <v>57</v>
      </c>
      <c r="T8" s="638"/>
      <c r="U8" s="638"/>
      <c r="V8" s="638"/>
      <c r="W8" s="638"/>
      <c r="X8" s="638"/>
      <c r="Y8" s="638"/>
      <c r="Z8" s="638"/>
      <c r="AA8" s="639"/>
      <c r="AB8" s="11"/>
      <c r="AG8" s="13"/>
      <c r="AH8" s="13"/>
      <c r="AI8" s="13"/>
      <c r="AJ8" s="13"/>
      <c r="AK8" s="13"/>
      <c r="AL8" s="13"/>
      <c r="AM8" s="13"/>
      <c r="AN8" s="13"/>
      <c r="AO8" s="13"/>
    </row>
    <row r="9" spans="1:41" ht="12.6" thickBot="1" x14ac:dyDescent="0.3">
      <c r="A9" s="605" t="s">
        <v>45</v>
      </c>
      <c r="B9" s="606"/>
      <c r="C9" s="644"/>
      <c r="D9" s="644"/>
      <c r="E9" s="14" t="s">
        <v>46</v>
      </c>
      <c r="F9" s="614"/>
      <c r="G9" s="614"/>
      <c r="H9" s="437" t="s">
        <v>58</v>
      </c>
      <c r="I9" s="437"/>
      <c r="J9" s="405" t="s">
        <v>59</v>
      </c>
      <c r="K9" s="405"/>
      <c r="L9" s="406"/>
      <c r="N9" s="11"/>
      <c r="S9" s="637" t="s">
        <v>60</v>
      </c>
      <c r="T9" s="638"/>
      <c r="U9" s="638"/>
      <c r="V9" s="638"/>
      <c r="W9" s="638"/>
      <c r="X9" s="638"/>
      <c r="Y9" s="638"/>
      <c r="Z9" s="638"/>
      <c r="AA9" s="639"/>
      <c r="AB9" s="11"/>
      <c r="AG9" s="15"/>
      <c r="AH9" s="15"/>
      <c r="AI9" s="15"/>
      <c r="AJ9" s="15"/>
      <c r="AK9" s="15"/>
      <c r="AL9" s="15"/>
      <c r="AM9" s="16"/>
      <c r="AN9" s="16"/>
      <c r="AO9" s="16"/>
    </row>
    <row r="10" spans="1:41" ht="3" customHeight="1" thickBot="1" x14ac:dyDescent="0.3">
      <c r="S10" s="637"/>
      <c r="T10" s="638"/>
      <c r="U10" s="638"/>
      <c r="V10" s="638"/>
      <c r="W10" s="638"/>
      <c r="X10" s="638"/>
      <c r="Y10" s="638"/>
      <c r="Z10" s="638"/>
      <c r="AA10" s="639"/>
      <c r="AG10" s="13"/>
      <c r="AH10" s="13"/>
      <c r="AI10" s="13"/>
      <c r="AJ10" s="13"/>
      <c r="AK10" s="13"/>
      <c r="AL10" s="13"/>
      <c r="AM10" s="13"/>
      <c r="AN10" s="13"/>
      <c r="AO10" s="13"/>
    </row>
    <row r="11" spans="1:41" ht="14.4" customHeight="1" thickBot="1" x14ac:dyDescent="0.3">
      <c r="A11" s="642" t="s">
        <v>61</v>
      </c>
      <c r="B11" s="643"/>
      <c r="C11" s="620" t="s">
        <v>62</v>
      </c>
      <c r="D11" s="470"/>
      <c r="E11" s="17" t="s">
        <v>63</v>
      </c>
      <c r="F11" s="613"/>
      <c r="G11" s="613"/>
      <c r="J11" s="19"/>
      <c r="K11" s="19"/>
      <c r="L11" s="19"/>
      <c r="M11" s="19"/>
      <c r="N11" s="19"/>
      <c r="O11" s="19"/>
      <c r="P11" s="19"/>
      <c r="Q11" s="19"/>
      <c r="R11" s="19"/>
      <c r="S11" s="646" t="s">
        <v>64</v>
      </c>
      <c r="T11" s="647"/>
      <c r="U11" s="647"/>
      <c r="V11" s="647"/>
      <c r="W11" s="647"/>
      <c r="X11" s="647"/>
      <c r="Y11" s="647"/>
      <c r="Z11" s="647"/>
      <c r="AA11" s="648"/>
      <c r="AG11" s="13"/>
      <c r="AH11" s="13"/>
      <c r="AI11" s="13"/>
      <c r="AJ11" s="13"/>
      <c r="AK11" s="13"/>
      <c r="AL11" s="13"/>
      <c r="AM11" s="13"/>
      <c r="AN11" s="13"/>
      <c r="AO11" s="13"/>
    </row>
    <row r="12" spans="1:41" ht="14.4" customHeight="1" thickBot="1" x14ac:dyDescent="0.3">
      <c r="A12" s="640" t="s">
        <v>65</v>
      </c>
      <c r="B12" s="641"/>
      <c r="C12" s="645">
        <v>0.59499999999999997</v>
      </c>
      <c r="D12" s="645"/>
      <c r="E12" s="20">
        <v>0.6</v>
      </c>
      <c r="F12" s="21"/>
      <c r="G12" s="603" t="s">
        <v>33</v>
      </c>
      <c r="H12" s="604"/>
      <c r="I12" s="604"/>
      <c r="J12" s="604"/>
      <c r="K12" s="22" t="str">
        <f>'1. IBS Calculator'!E40</f>
        <v>No</v>
      </c>
      <c r="L12" s="13"/>
      <c r="M12" s="13"/>
      <c r="N12" s="13"/>
      <c r="O12" s="13"/>
      <c r="P12" s="13"/>
      <c r="Q12" s="13"/>
      <c r="R12" s="13"/>
      <c r="S12" s="649" t="s">
        <v>66</v>
      </c>
      <c r="T12" s="650"/>
      <c r="U12" s="650"/>
      <c r="V12" s="650"/>
      <c r="W12" s="650"/>
      <c r="X12" s="650"/>
      <c r="Y12" s="650"/>
      <c r="Z12" s="650"/>
      <c r="AA12" s="651"/>
      <c r="AG12" s="13"/>
      <c r="AH12" s="13"/>
      <c r="AI12" s="13"/>
      <c r="AJ12" s="13"/>
      <c r="AK12" s="13"/>
      <c r="AL12" s="13"/>
      <c r="AM12" s="13"/>
      <c r="AN12" s="13"/>
      <c r="AO12" s="13"/>
    </row>
    <row r="13" spans="1:41" ht="14.4" customHeight="1" thickTop="1" x14ac:dyDescent="0.25">
      <c r="A13" s="621" t="s">
        <v>67</v>
      </c>
      <c r="B13" s="622"/>
      <c r="C13" s="623"/>
      <c r="D13" s="556">
        <v>0.26</v>
      </c>
      <c r="E13" s="557"/>
      <c r="F13" s="11"/>
      <c r="G13" s="601" t="s">
        <v>35</v>
      </c>
      <c r="H13" s="602"/>
      <c r="I13" s="602"/>
      <c r="J13" s="602"/>
      <c r="K13" s="23">
        <f>'1. IBS Calculator'!E41</f>
        <v>221900</v>
      </c>
      <c r="L13" s="13"/>
      <c r="M13" s="13"/>
      <c r="N13" s="13"/>
      <c r="O13" s="13"/>
      <c r="P13" s="13"/>
      <c r="Q13" s="13"/>
      <c r="R13" s="13"/>
      <c r="S13" s="25"/>
      <c r="T13" s="25"/>
      <c r="U13" s="25"/>
      <c r="V13" s="25"/>
      <c r="W13" s="25"/>
      <c r="X13" s="25"/>
      <c r="Y13" s="25"/>
      <c r="Z13" s="25"/>
      <c r="AA13" s="25"/>
    </row>
    <row r="14" spans="1:41" ht="14.4" customHeight="1" thickBot="1" x14ac:dyDescent="0.3">
      <c r="A14" s="621" t="s">
        <v>68</v>
      </c>
      <c r="B14" s="622"/>
      <c r="C14" s="623"/>
      <c r="D14" s="556">
        <v>0.25800000000000001</v>
      </c>
      <c r="E14" s="557"/>
      <c r="F14" s="11"/>
      <c r="G14" s="599" t="s">
        <v>38</v>
      </c>
      <c r="H14" s="600"/>
      <c r="I14" s="600"/>
      <c r="J14" s="600"/>
      <c r="K14" s="24">
        <f>'1. IBS Calculator'!E42</f>
        <v>18491.666666666668</v>
      </c>
      <c r="L14" s="15"/>
      <c r="M14" s="15"/>
      <c r="N14" s="15"/>
      <c r="O14" s="15"/>
      <c r="P14" s="16"/>
      <c r="Q14" s="16"/>
      <c r="R14" s="16"/>
    </row>
    <row r="15" spans="1:41" ht="14.4" customHeight="1" thickBot="1" x14ac:dyDescent="0.3">
      <c r="A15" s="624" t="s">
        <v>69</v>
      </c>
      <c r="B15" s="625"/>
      <c r="C15" s="626"/>
      <c r="D15" s="412">
        <v>7.6499999999999999E-2</v>
      </c>
      <c r="E15" s="413"/>
      <c r="F15" s="11"/>
      <c r="G15" s="11"/>
      <c r="J15" s="25"/>
      <c r="K15" s="25"/>
      <c r="L15" s="25"/>
      <c r="M15" s="25"/>
      <c r="N15" s="25"/>
      <c r="O15" s="25"/>
      <c r="P15" s="25"/>
      <c r="Q15" s="25"/>
      <c r="R15" s="25"/>
    </row>
    <row r="16" spans="1:41" ht="3" customHeight="1" thickBot="1" x14ac:dyDescent="0.3"/>
    <row r="17" spans="1:48" ht="14.4" customHeight="1" x14ac:dyDescent="0.25">
      <c r="A17" s="474" t="s">
        <v>70</v>
      </c>
      <c r="B17" s="475"/>
      <c r="C17" s="26"/>
      <c r="D17" s="27"/>
      <c r="E17" s="470" t="s">
        <v>40</v>
      </c>
      <c r="F17" s="471"/>
      <c r="G17" s="471"/>
      <c r="H17" s="471"/>
      <c r="I17" s="471"/>
      <c r="J17" s="471"/>
      <c r="K17" s="472"/>
      <c r="L17" s="473" t="s">
        <v>41</v>
      </c>
      <c r="M17" s="471"/>
      <c r="N17" s="471"/>
      <c r="O17" s="471"/>
      <c r="P17" s="471"/>
      <c r="Q17" s="471"/>
      <c r="R17" s="472"/>
      <c r="S17" s="473" t="s">
        <v>42</v>
      </c>
      <c r="T17" s="471"/>
      <c r="U17" s="471"/>
      <c r="V17" s="471"/>
      <c r="W17" s="471"/>
      <c r="X17" s="471"/>
      <c r="Y17" s="472"/>
      <c r="Z17" s="473" t="s">
        <v>43</v>
      </c>
      <c r="AA17" s="471"/>
      <c r="AB17" s="471"/>
      <c r="AC17" s="471"/>
      <c r="AD17" s="471"/>
      <c r="AE17" s="471"/>
      <c r="AF17" s="472"/>
      <c r="AG17" s="473" t="s">
        <v>44</v>
      </c>
      <c r="AH17" s="471"/>
      <c r="AI17" s="471"/>
      <c r="AJ17" s="471"/>
      <c r="AK17" s="471"/>
      <c r="AL17" s="471"/>
      <c r="AM17" s="472"/>
      <c r="AN17" s="474" t="s">
        <v>71</v>
      </c>
      <c r="AO17" s="475"/>
      <c r="AP17" s="475"/>
      <c r="AQ17" s="476"/>
      <c r="AS17" s="270" t="s">
        <v>72</v>
      </c>
      <c r="AT17" s="271"/>
      <c r="AU17" s="271"/>
      <c r="AV17" s="438"/>
    </row>
    <row r="18" spans="1:48" ht="15" customHeight="1" x14ac:dyDescent="0.25">
      <c r="A18" s="611"/>
      <c r="B18" s="612"/>
      <c r="C18" s="245" t="s">
        <v>73</v>
      </c>
      <c r="D18" s="244" t="s">
        <v>74</v>
      </c>
      <c r="E18" s="6" t="s">
        <v>45</v>
      </c>
      <c r="F18" s="465">
        <f>'1. IBS Calculator'!E48</f>
        <v>0</v>
      </c>
      <c r="G18" s="466"/>
      <c r="H18" s="467"/>
      <c r="I18" s="4" t="s">
        <v>46</v>
      </c>
      <c r="J18" s="468">
        <f>'1. IBS Calculator'!H48</f>
        <v>0</v>
      </c>
      <c r="K18" s="469"/>
      <c r="L18" s="3" t="s">
        <v>45</v>
      </c>
      <c r="M18" s="468">
        <f>'1. IBS Calculator'!K48</f>
        <v>0</v>
      </c>
      <c r="N18" s="468"/>
      <c r="O18" s="468"/>
      <c r="P18" s="4" t="s">
        <v>46</v>
      </c>
      <c r="Q18" s="468">
        <f>'1. IBS Calculator'!N48</f>
        <v>0</v>
      </c>
      <c r="R18" s="469"/>
      <c r="S18" s="3" t="s">
        <v>45</v>
      </c>
      <c r="T18" s="468">
        <f>'1. IBS Calculator'!Q48</f>
        <v>0</v>
      </c>
      <c r="U18" s="468"/>
      <c r="V18" s="468"/>
      <c r="W18" s="5" t="s">
        <v>46</v>
      </c>
      <c r="X18" s="468">
        <f>'1. IBS Calculator'!T48</f>
        <v>0</v>
      </c>
      <c r="Y18" s="469"/>
      <c r="Z18" s="3" t="s">
        <v>45</v>
      </c>
      <c r="AA18" s="468">
        <f>'1. IBS Calculator'!W48</f>
        <v>0</v>
      </c>
      <c r="AB18" s="468"/>
      <c r="AC18" s="468"/>
      <c r="AD18" s="5" t="s">
        <v>46</v>
      </c>
      <c r="AE18" s="468">
        <f>'1. IBS Calculator'!Z48</f>
        <v>0</v>
      </c>
      <c r="AF18" s="469"/>
      <c r="AG18" s="3" t="s">
        <v>45</v>
      </c>
      <c r="AH18" s="468">
        <f>'1. IBS Calculator'!AB48</f>
        <v>0</v>
      </c>
      <c r="AI18" s="468"/>
      <c r="AJ18" s="468"/>
      <c r="AK18" s="5" t="s">
        <v>46</v>
      </c>
      <c r="AL18" s="468">
        <f>'1. IBS Calculator'!AD48</f>
        <v>0</v>
      </c>
      <c r="AM18" s="469"/>
      <c r="AN18" s="7" t="s">
        <v>45</v>
      </c>
      <c r="AO18" s="189">
        <f>C9</f>
        <v>0</v>
      </c>
      <c r="AP18" s="8" t="s">
        <v>46</v>
      </c>
      <c r="AQ18" s="190">
        <f>F9</f>
        <v>0</v>
      </c>
      <c r="AS18" s="439"/>
      <c r="AT18" s="440"/>
      <c r="AU18" s="440"/>
      <c r="AV18" s="441"/>
    </row>
    <row r="19" spans="1:48" ht="13.2" customHeight="1" x14ac:dyDescent="0.25">
      <c r="A19" s="611"/>
      <c r="B19" s="612"/>
      <c r="C19" s="245"/>
      <c r="D19" s="244"/>
      <c r="E19" s="569" t="s">
        <v>14</v>
      </c>
      <c r="F19" s="464" t="s">
        <v>75</v>
      </c>
      <c r="G19" s="464"/>
      <c r="H19" s="464"/>
      <c r="I19" s="303" t="s">
        <v>76</v>
      </c>
      <c r="J19" s="303" t="s">
        <v>77</v>
      </c>
      <c r="K19" s="244" t="s">
        <v>78</v>
      </c>
      <c r="L19" s="463" t="s">
        <v>14</v>
      </c>
      <c r="M19" s="464" t="s">
        <v>75</v>
      </c>
      <c r="N19" s="464"/>
      <c r="O19" s="464"/>
      <c r="P19" s="303" t="s">
        <v>76</v>
      </c>
      <c r="Q19" s="303" t="s">
        <v>77</v>
      </c>
      <c r="R19" s="244" t="s">
        <v>7</v>
      </c>
      <c r="S19" s="463" t="s">
        <v>14</v>
      </c>
      <c r="T19" s="464" t="s">
        <v>75</v>
      </c>
      <c r="U19" s="464"/>
      <c r="V19" s="464"/>
      <c r="W19" s="303" t="s">
        <v>76</v>
      </c>
      <c r="X19" s="303" t="s">
        <v>77</v>
      </c>
      <c r="Y19" s="244" t="s">
        <v>78</v>
      </c>
      <c r="Z19" s="463" t="s">
        <v>14</v>
      </c>
      <c r="AA19" s="464" t="s">
        <v>75</v>
      </c>
      <c r="AB19" s="464"/>
      <c r="AC19" s="464"/>
      <c r="AD19" s="303" t="s">
        <v>76</v>
      </c>
      <c r="AE19" s="303" t="s">
        <v>77</v>
      </c>
      <c r="AF19" s="244" t="s">
        <v>78</v>
      </c>
      <c r="AG19" s="463" t="s">
        <v>14</v>
      </c>
      <c r="AH19" s="464" t="s">
        <v>75</v>
      </c>
      <c r="AI19" s="464"/>
      <c r="AJ19" s="464"/>
      <c r="AK19" s="303" t="s">
        <v>76</v>
      </c>
      <c r="AL19" s="303" t="s">
        <v>77</v>
      </c>
      <c r="AM19" s="244" t="s">
        <v>78</v>
      </c>
      <c r="AN19" s="477" t="s">
        <v>79</v>
      </c>
      <c r="AO19" s="551" t="s">
        <v>76</v>
      </c>
      <c r="AP19" s="551" t="s">
        <v>80</v>
      </c>
      <c r="AQ19" s="629" t="s">
        <v>78</v>
      </c>
      <c r="AS19" s="31" t="s">
        <v>81</v>
      </c>
      <c r="AT19" s="31" t="s">
        <v>82</v>
      </c>
      <c r="AU19" s="31" t="s">
        <v>83</v>
      </c>
      <c r="AV19" s="31" t="s">
        <v>78</v>
      </c>
    </row>
    <row r="20" spans="1:48" x14ac:dyDescent="0.25">
      <c r="A20" s="286" t="s">
        <v>84</v>
      </c>
      <c r="B20" s="245"/>
      <c r="C20" s="245"/>
      <c r="D20" s="244"/>
      <c r="E20" s="569"/>
      <c r="F20" s="30" t="s">
        <v>85</v>
      </c>
      <c r="G20" s="28" t="s">
        <v>86</v>
      </c>
      <c r="H20" s="28" t="s">
        <v>87</v>
      </c>
      <c r="I20" s="303"/>
      <c r="J20" s="303"/>
      <c r="K20" s="244"/>
      <c r="L20" s="463"/>
      <c r="M20" s="29" t="s">
        <v>85</v>
      </c>
      <c r="N20" s="32" t="s">
        <v>86</v>
      </c>
      <c r="O20" s="28" t="s">
        <v>87</v>
      </c>
      <c r="P20" s="303"/>
      <c r="Q20" s="303"/>
      <c r="R20" s="244"/>
      <c r="S20" s="463"/>
      <c r="T20" s="29" t="s">
        <v>85</v>
      </c>
      <c r="U20" s="32" t="s">
        <v>86</v>
      </c>
      <c r="V20" s="28" t="s">
        <v>87</v>
      </c>
      <c r="W20" s="303"/>
      <c r="X20" s="303"/>
      <c r="Y20" s="244"/>
      <c r="Z20" s="463"/>
      <c r="AA20" s="29" t="s">
        <v>85</v>
      </c>
      <c r="AB20" s="32" t="s">
        <v>86</v>
      </c>
      <c r="AC20" s="28" t="s">
        <v>87</v>
      </c>
      <c r="AD20" s="303"/>
      <c r="AE20" s="303"/>
      <c r="AF20" s="244"/>
      <c r="AG20" s="463"/>
      <c r="AH20" s="29" t="s">
        <v>85</v>
      </c>
      <c r="AI20" s="32" t="s">
        <v>86</v>
      </c>
      <c r="AJ20" s="30" t="s">
        <v>87</v>
      </c>
      <c r="AK20" s="303"/>
      <c r="AL20" s="303"/>
      <c r="AM20" s="244"/>
      <c r="AN20" s="478"/>
      <c r="AO20" s="552"/>
      <c r="AP20" s="552"/>
      <c r="AQ20" s="630"/>
      <c r="AS20" s="31"/>
      <c r="AT20" s="31"/>
      <c r="AU20" s="31"/>
      <c r="AV20" s="31"/>
    </row>
    <row r="21" spans="1:48" x14ac:dyDescent="0.25">
      <c r="A21" s="398" t="s">
        <v>3</v>
      </c>
      <c r="B21" s="399"/>
      <c r="C21" s="399"/>
      <c r="D21" s="400"/>
      <c r="E21" s="460"/>
      <c r="F21" s="262"/>
      <c r="G21" s="262"/>
      <c r="H21" s="262"/>
      <c r="I21" s="262"/>
      <c r="J21" s="262"/>
      <c r="K21" s="461"/>
      <c r="L21" s="548"/>
      <c r="M21" s="549"/>
      <c r="N21" s="549"/>
      <c r="O21" s="549"/>
      <c r="P21" s="549"/>
      <c r="Q21" s="549"/>
      <c r="R21" s="550"/>
      <c r="S21" s="548"/>
      <c r="T21" s="549"/>
      <c r="U21" s="549"/>
      <c r="V21" s="549"/>
      <c r="W21" s="549"/>
      <c r="X21" s="549"/>
      <c r="Y21" s="550"/>
      <c r="Z21" s="548"/>
      <c r="AA21" s="549"/>
      <c r="AB21" s="549"/>
      <c r="AC21" s="549"/>
      <c r="AD21" s="549"/>
      <c r="AE21" s="549"/>
      <c r="AF21" s="550"/>
      <c r="AG21" s="548"/>
      <c r="AH21" s="549"/>
      <c r="AI21" s="549"/>
      <c r="AJ21" s="549"/>
      <c r="AK21" s="549"/>
      <c r="AL21" s="549"/>
      <c r="AM21" s="550"/>
      <c r="AN21" s="322"/>
      <c r="AO21" s="305"/>
      <c r="AP21" s="305"/>
      <c r="AQ21" s="323"/>
      <c r="AS21" s="31"/>
      <c r="AT21" s="31"/>
      <c r="AU21" s="31"/>
      <c r="AV21" s="31"/>
    </row>
    <row r="22" spans="1:48" x14ac:dyDescent="0.25">
      <c r="A22" s="34" t="s">
        <v>8</v>
      </c>
      <c r="B22" s="399" t="s">
        <v>9</v>
      </c>
      <c r="C22" s="399"/>
      <c r="D22" s="400"/>
      <c r="E22" s="462"/>
      <c r="F22" s="305"/>
      <c r="G22" s="305"/>
      <c r="H22" s="305"/>
      <c r="I22" s="305"/>
      <c r="J22" s="305"/>
      <c r="K22" s="323"/>
      <c r="L22" s="322"/>
      <c r="M22" s="305"/>
      <c r="N22" s="305"/>
      <c r="O22" s="305"/>
      <c r="P22" s="305"/>
      <c r="Q22" s="305"/>
      <c r="R22" s="323"/>
      <c r="S22" s="322"/>
      <c r="T22" s="305"/>
      <c r="U22" s="305"/>
      <c r="V22" s="305"/>
      <c r="W22" s="305"/>
      <c r="X22" s="305"/>
      <c r="Y22" s="323"/>
      <c r="Z22" s="322"/>
      <c r="AA22" s="305"/>
      <c r="AB22" s="305"/>
      <c r="AC22" s="305"/>
      <c r="AD22" s="305"/>
      <c r="AE22" s="305"/>
      <c r="AF22" s="323"/>
      <c r="AG22" s="322"/>
      <c r="AH22" s="305"/>
      <c r="AI22" s="305"/>
      <c r="AJ22" s="305"/>
      <c r="AK22" s="305"/>
      <c r="AL22" s="305"/>
      <c r="AM22" s="323"/>
      <c r="AN22" s="322"/>
      <c r="AO22" s="305"/>
      <c r="AP22" s="305"/>
      <c r="AQ22" s="323"/>
      <c r="AS22" s="31"/>
      <c r="AT22" s="31"/>
      <c r="AU22" s="31"/>
      <c r="AV22" s="31"/>
    </row>
    <row r="23" spans="1:48" x14ac:dyDescent="0.25">
      <c r="A23" s="35">
        <v>1</v>
      </c>
      <c r="B23" s="214">
        <f>'1. IBS Calculator'!B5</f>
        <v>0</v>
      </c>
      <c r="C23" s="37" t="s">
        <v>88</v>
      </c>
      <c r="D23" s="38" t="s">
        <v>89</v>
      </c>
      <c r="E23" s="39">
        <f>'1. IBS Calculator'!I51</f>
        <v>0</v>
      </c>
      <c r="F23" s="40">
        <v>0</v>
      </c>
      <c r="G23" s="41">
        <v>0</v>
      </c>
      <c r="H23" s="41">
        <v>0</v>
      </c>
      <c r="I23" s="42">
        <f t="shared" ref="I23:I32" si="0">(E23*F23)+(E23*G23)+(E23*H23)</f>
        <v>0</v>
      </c>
      <c r="J23" s="42">
        <f>IF(D23="FT",I23*D14,IF(D23="PT",I23*D15))</f>
        <v>0</v>
      </c>
      <c r="K23" s="43">
        <f t="shared" ref="K23:K32" si="1">I23+J23</f>
        <v>0</v>
      </c>
      <c r="L23" s="44">
        <f>'1. IBS Calculator'!N51</f>
        <v>0</v>
      </c>
      <c r="M23" s="41">
        <v>0</v>
      </c>
      <c r="N23" s="41">
        <v>0</v>
      </c>
      <c r="O23" s="41">
        <v>0</v>
      </c>
      <c r="P23" s="42">
        <f t="shared" ref="P23:P32" si="2">(L23*M23)+(L23*N23)+(L23*O23)</f>
        <v>0</v>
      </c>
      <c r="Q23" s="42">
        <f>IF(D23="FT",P23*D14,IF(D23="PT",P23*D15))</f>
        <v>0</v>
      </c>
      <c r="R23" s="43">
        <f t="shared" ref="R23:R32" si="3">P23+Q23</f>
        <v>0</v>
      </c>
      <c r="S23" s="44">
        <f>'1. IBS Calculator'!T51</f>
        <v>0</v>
      </c>
      <c r="T23" s="41">
        <v>0</v>
      </c>
      <c r="U23" s="41">
        <v>0</v>
      </c>
      <c r="V23" s="41">
        <v>0</v>
      </c>
      <c r="W23" s="42">
        <f t="shared" ref="W23:W32" si="4">(S23*T23)+(S23*U23)+(S23*V23)</f>
        <v>0</v>
      </c>
      <c r="X23" s="42">
        <f>IF(D23="FT",W23*D14,IF(D23="PT",W23*D15))</f>
        <v>0</v>
      </c>
      <c r="Y23" s="43">
        <f t="shared" ref="Y23:Y32" si="5">W23+X23</f>
        <v>0</v>
      </c>
      <c r="Z23" s="44">
        <f>'1. IBS Calculator'!Z51</f>
        <v>0</v>
      </c>
      <c r="AA23" s="41">
        <v>0</v>
      </c>
      <c r="AB23" s="41">
        <v>0</v>
      </c>
      <c r="AC23" s="41">
        <v>0</v>
      </c>
      <c r="AD23" s="42">
        <f t="shared" ref="AD23:AD32" si="6">(Z23*AA23)+(Z23*AB23)+(Z23*AC23)</f>
        <v>0</v>
      </c>
      <c r="AE23" s="42">
        <f>IF(D23="FT",AD23*D14,IF(D23="PT",AD23*D15))</f>
        <v>0</v>
      </c>
      <c r="AF23" s="43">
        <f t="shared" ref="AF23:AF32" si="7">AD23+AE23</f>
        <v>0</v>
      </c>
      <c r="AG23" s="44">
        <f>'1. IBS Calculator'!AE51</f>
        <v>0</v>
      </c>
      <c r="AH23" s="41">
        <v>0</v>
      </c>
      <c r="AI23" s="41">
        <v>0</v>
      </c>
      <c r="AJ23" s="41">
        <v>0</v>
      </c>
      <c r="AK23" s="42">
        <f t="shared" ref="AK23:AK32" si="8">(AG23*AH23)+(AG23*AI23)+(AG23*AJ23)</f>
        <v>0</v>
      </c>
      <c r="AL23" s="42">
        <f>IF(D23="FT",AK23*D14,IF(D23="PT",AK23*D15))</f>
        <v>0</v>
      </c>
      <c r="AM23" s="43">
        <f t="shared" ref="AM23:AM32" si="9">AK23+AL23</f>
        <v>0</v>
      </c>
      <c r="AN23" s="45">
        <f t="shared" ref="AN23:AN32" si="10">F23+G23+H23+M23+N23+O23+T23+U23+V23+AA23+AB23+AC23+AH23+AI23+AJ23</f>
        <v>0</v>
      </c>
      <c r="AO23" s="42">
        <f t="shared" ref="AO23:AP32" si="11">I23+P23+W23+AD23+AK23</f>
        <v>0</v>
      </c>
      <c r="AP23" s="42">
        <f t="shared" si="11"/>
        <v>0</v>
      </c>
      <c r="AQ23" s="43">
        <f t="shared" ref="AQ23:AQ32" si="12">AO23+AP23</f>
        <v>0</v>
      </c>
      <c r="AS23" s="46">
        <f t="shared" ref="AS23:AS32" si="13">(F23*E23)+(M23*L23)+(T23*S23)+(AA23*Z23)+(AH23*AG23)</f>
        <v>0</v>
      </c>
      <c r="AT23" s="46">
        <f t="shared" ref="AT23:AT32" si="14">(G23*E23)+(N23*L23)+(U23*S23)+(AB23*Z23)+(AI23*AG23)</f>
        <v>0</v>
      </c>
      <c r="AU23" s="46">
        <f t="shared" ref="AU23:AU32" si="15">(H23*E23)+(O23*L23)+(V23*S23)+(AC23*Z23)+(AJ23*AG23)</f>
        <v>0</v>
      </c>
      <c r="AV23" s="46">
        <f t="shared" ref="AV23:AV33" si="16">SUM(AS23:AU23)</f>
        <v>0</v>
      </c>
    </row>
    <row r="24" spans="1:48" x14ac:dyDescent="0.25">
      <c r="A24" s="35">
        <v>2</v>
      </c>
      <c r="B24" s="214">
        <f>'1. IBS Calculator'!B6</f>
        <v>0</v>
      </c>
      <c r="C24" s="37" t="s">
        <v>90</v>
      </c>
      <c r="D24" s="38" t="s">
        <v>89</v>
      </c>
      <c r="E24" s="39">
        <f>'1. IBS Calculator'!I52</f>
        <v>0</v>
      </c>
      <c r="F24" s="41"/>
      <c r="G24" s="41">
        <v>0</v>
      </c>
      <c r="H24" s="41"/>
      <c r="I24" s="42">
        <f t="shared" si="0"/>
        <v>0</v>
      </c>
      <c r="J24" s="42">
        <f>IF(D24="FT",I24*D14,IF(D24="PT",I24*D15))</f>
        <v>0</v>
      </c>
      <c r="K24" s="43">
        <f t="shared" si="1"/>
        <v>0</v>
      </c>
      <c r="L24" s="44">
        <f>'1. IBS Calculator'!N52</f>
        <v>0</v>
      </c>
      <c r="M24" s="41"/>
      <c r="N24" s="41"/>
      <c r="O24" s="41"/>
      <c r="P24" s="42">
        <f t="shared" si="2"/>
        <v>0</v>
      </c>
      <c r="Q24" s="42">
        <f>IF(D24="FT",P24*D14,IF(D24="PT",P24*D15))</f>
        <v>0</v>
      </c>
      <c r="R24" s="43">
        <f t="shared" si="3"/>
        <v>0</v>
      </c>
      <c r="S24" s="44">
        <f>'1. IBS Calculator'!T52</f>
        <v>0</v>
      </c>
      <c r="T24" s="41"/>
      <c r="U24" s="41"/>
      <c r="V24" s="41"/>
      <c r="W24" s="42">
        <f t="shared" si="4"/>
        <v>0</v>
      </c>
      <c r="X24" s="42">
        <f>IF(D24="FT",W24*D14,IF(D24="PT",W24*D15))</f>
        <v>0</v>
      </c>
      <c r="Y24" s="43">
        <f t="shared" si="5"/>
        <v>0</v>
      </c>
      <c r="Z24" s="44">
        <f>'1. IBS Calculator'!Z52</f>
        <v>0</v>
      </c>
      <c r="AA24" s="41"/>
      <c r="AB24" s="41"/>
      <c r="AC24" s="41"/>
      <c r="AD24" s="42">
        <f t="shared" si="6"/>
        <v>0</v>
      </c>
      <c r="AE24" s="42">
        <f>IF(D24="FT",AD24*D14,IF(D24="PT",AD24*D15))</f>
        <v>0</v>
      </c>
      <c r="AF24" s="43">
        <f t="shared" si="7"/>
        <v>0</v>
      </c>
      <c r="AG24" s="44">
        <f>'1. IBS Calculator'!AE52</f>
        <v>0</v>
      </c>
      <c r="AH24" s="41"/>
      <c r="AI24" s="41"/>
      <c r="AJ24" s="41"/>
      <c r="AK24" s="42">
        <f t="shared" si="8"/>
        <v>0</v>
      </c>
      <c r="AL24" s="42">
        <f>IF(D24="FT",AK24*D14,IF(D24="PT",AK24*D15))</f>
        <v>0</v>
      </c>
      <c r="AM24" s="43">
        <f t="shared" si="9"/>
        <v>0</v>
      </c>
      <c r="AN24" s="45">
        <f t="shared" si="10"/>
        <v>0</v>
      </c>
      <c r="AO24" s="42">
        <f t="shared" si="11"/>
        <v>0</v>
      </c>
      <c r="AP24" s="42">
        <f t="shared" si="11"/>
        <v>0</v>
      </c>
      <c r="AQ24" s="43">
        <f t="shared" si="12"/>
        <v>0</v>
      </c>
      <c r="AS24" s="46">
        <f t="shared" si="13"/>
        <v>0</v>
      </c>
      <c r="AT24" s="46">
        <f t="shared" si="14"/>
        <v>0</v>
      </c>
      <c r="AU24" s="46">
        <f t="shared" si="15"/>
        <v>0</v>
      </c>
      <c r="AV24" s="46">
        <f t="shared" si="16"/>
        <v>0</v>
      </c>
    </row>
    <row r="25" spans="1:48" x14ac:dyDescent="0.25">
      <c r="A25" s="35">
        <v>3</v>
      </c>
      <c r="B25" s="214">
        <f>'1. IBS Calculator'!B7</f>
        <v>0</v>
      </c>
      <c r="C25" s="37" t="s">
        <v>90</v>
      </c>
      <c r="D25" s="38" t="s">
        <v>89</v>
      </c>
      <c r="E25" s="39">
        <f>'1. IBS Calculator'!I53</f>
        <v>0</v>
      </c>
      <c r="F25" s="41"/>
      <c r="G25" s="41"/>
      <c r="H25" s="41"/>
      <c r="I25" s="42">
        <f t="shared" si="0"/>
        <v>0</v>
      </c>
      <c r="J25" s="42">
        <f>IF(D25="FT",I25*D14,IF(D25="PT",I25*D15))</f>
        <v>0</v>
      </c>
      <c r="K25" s="43">
        <f t="shared" si="1"/>
        <v>0</v>
      </c>
      <c r="L25" s="44">
        <f>'1. IBS Calculator'!N53</f>
        <v>0</v>
      </c>
      <c r="M25" s="41"/>
      <c r="N25" s="41"/>
      <c r="O25" s="41"/>
      <c r="P25" s="42">
        <f t="shared" si="2"/>
        <v>0</v>
      </c>
      <c r="Q25" s="42">
        <f>IF(D25="FT",P25*D14,IF(D25="PT",P25*D15))</f>
        <v>0</v>
      </c>
      <c r="R25" s="43">
        <f t="shared" si="3"/>
        <v>0</v>
      </c>
      <c r="S25" s="44">
        <f>'1. IBS Calculator'!T53</f>
        <v>0</v>
      </c>
      <c r="T25" s="41"/>
      <c r="U25" s="41"/>
      <c r="V25" s="41"/>
      <c r="W25" s="42">
        <f t="shared" si="4"/>
        <v>0</v>
      </c>
      <c r="X25" s="42">
        <f>IF(D25="FT",W25*D14,IF(D25="PT",W25*D15))</f>
        <v>0</v>
      </c>
      <c r="Y25" s="43">
        <f t="shared" si="5"/>
        <v>0</v>
      </c>
      <c r="Z25" s="44">
        <f>'1. IBS Calculator'!Z53</f>
        <v>0</v>
      </c>
      <c r="AA25" s="41"/>
      <c r="AB25" s="41"/>
      <c r="AC25" s="41"/>
      <c r="AD25" s="42">
        <f t="shared" si="6"/>
        <v>0</v>
      </c>
      <c r="AE25" s="42">
        <f>IF(D25="FT",AD25*D14,IF(D25="PT",AD25*D15))</f>
        <v>0</v>
      </c>
      <c r="AF25" s="43">
        <f t="shared" si="7"/>
        <v>0</v>
      </c>
      <c r="AG25" s="44">
        <f>'1. IBS Calculator'!AE53</f>
        <v>0</v>
      </c>
      <c r="AH25" s="41"/>
      <c r="AI25" s="41"/>
      <c r="AJ25" s="41"/>
      <c r="AK25" s="42">
        <f t="shared" si="8"/>
        <v>0</v>
      </c>
      <c r="AL25" s="42">
        <f>IF(D25="FT",AK25*D14,IF(D25="PT",AK25*D15))</f>
        <v>0</v>
      </c>
      <c r="AM25" s="43">
        <f t="shared" si="9"/>
        <v>0</v>
      </c>
      <c r="AN25" s="45">
        <f t="shared" si="10"/>
        <v>0</v>
      </c>
      <c r="AO25" s="42">
        <f t="shared" si="11"/>
        <v>0</v>
      </c>
      <c r="AP25" s="42">
        <f t="shared" si="11"/>
        <v>0</v>
      </c>
      <c r="AQ25" s="43">
        <f t="shared" si="12"/>
        <v>0</v>
      </c>
      <c r="AS25" s="46">
        <f t="shared" si="13"/>
        <v>0</v>
      </c>
      <c r="AT25" s="46">
        <f t="shared" si="14"/>
        <v>0</v>
      </c>
      <c r="AU25" s="46">
        <f t="shared" si="15"/>
        <v>0</v>
      </c>
      <c r="AV25" s="46">
        <f t="shared" si="16"/>
        <v>0</v>
      </c>
    </row>
    <row r="26" spans="1:48" x14ac:dyDescent="0.25">
      <c r="A26" s="35">
        <v>4</v>
      </c>
      <c r="B26" s="214">
        <f>'1. IBS Calculator'!B8</f>
        <v>0</v>
      </c>
      <c r="C26" s="37" t="s">
        <v>90</v>
      </c>
      <c r="D26" s="38" t="s">
        <v>89</v>
      </c>
      <c r="E26" s="39">
        <f>'1. IBS Calculator'!I54</f>
        <v>0</v>
      </c>
      <c r="F26" s="41"/>
      <c r="G26" s="41"/>
      <c r="H26" s="41"/>
      <c r="I26" s="42">
        <f t="shared" si="0"/>
        <v>0</v>
      </c>
      <c r="J26" s="42">
        <f>IF(D26="FT",I26*D14,IF(D26="PT",I26*D15))</f>
        <v>0</v>
      </c>
      <c r="K26" s="43">
        <f t="shared" si="1"/>
        <v>0</v>
      </c>
      <c r="L26" s="44">
        <f>'1. IBS Calculator'!N54</f>
        <v>0</v>
      </c>
      <c r="M26" s="41"/>
      <c r="N26" s="41"/>
      <c r="O26" s="41"/>
      <c r="P26" s="42">
        <f t="shared" si="2"/>
        <v>0</v>
      </c>
      <c r="Q26" s="42">
        <f>IF(D26="FT",P26*D14,IF(D26="PT",P26*D15))</f>
        <v>0</v>
      </c>
      <c r="R26" s="43">
        <f t="shared" si="3"/>
        <v>0</v>
      </c>
      <c r="S26" s="44">
        <f>'1. IBS Calculator'!T54</f>
        <v>0</v>
      </c>
      <c r="T26" s="41"/>
      <c r="U26" s="41"/>
      <c r="V26" s="41"/>
      <c r="W26" s="42">
        <f t="shared" si="4"/>
        <v>0</v>
      </c>
      <c r="X26" s="42">
        <f>IF(D26="FT",W26*D14,IF(D26="PT",W26*D15))</f>
        <v>0</v>
      </c>
      <c r="Y26" s="43">
        <f t="shared" si="5"/>
        <v>0</v>
      </c>
      <c r="Z26" s="44">
        <f>'1. IBS Calculator'!Z54</f>
        <v>0</v>
      </c>
      <c r="AA26" s="41"/>
      <c r="AB26" s="41"/>
      <c r="AC26" s="41"/>
      <c r="AD26" s="42">
        <f t="shared" si="6"/>
        <v>0</v>
      </c>
      <c r="AE26" s="42">
        <f>IF(D26="FT",AD26*D14,IF(D26="PT",AD26*D15))</f>
        <v>0</v>
      </c>
      <c r="AF26" s="43">
        <f t="shared" si="7"/>
        <v>0</v>
      </c>
      <c r="AG26" s="44">
        <f>'1. IBS Calculator'!AE54</f>
        <v>0</v>
      </c>
      <c r="AH26" s="41"/>
      <c r="AI26" s="41"/>
      <c r="AJ26" s="41"/>
      <c r="AK26" s="42">
        <f t="shared" si="8"/>
        <v>0</v>
      </c>
      <c r="AL26" s="42">
        <f>IF(D26="FT",AK26*D14,IF(D26="PT",AK26*D15))</f>
        <v>0</v>
      </c>
      <c r="AM26" s="43">
        <f t="shared" si="9"/>
        <v>0</v>
      </c>
      <c r="AN26" s="45">
        <f t="shared" si="10"/>
        <v>0</v>
      </c>
      <c r="AO26" s="42">
        <f t="shared" si="11"/>
        <v>0</v>
      </c>
      <c r="AP26" s="42">
        <f t="shared" si="11"/>
        <v>0</v>
      </c>
      <c r="AQ26" s="43">
        <f t="shared" si="12"/>
        <v>0</v>
      </c>
      <c r="AS26" s="46">
        <f t="shared" si="13"/>
        <v>0</v>
      </c>
      <c r="AT26" s="46">
        <f t="shared" si="14"/>
        <v>0</v>
      </c>
      <c r="AU26" s="46">
        <f t="shared" si="15"/>
        <v>0</v>
      </c>
      <c r="AV26" s="46">
        <f t="shared" si="16"/>
        <v>0</v>
      </c>
    </row>
    <row r="27" spans="1:48" x14ac:dyDescent="0.25">
      <c r="A27" s="35">
        <v>5</v>
      </c>
      <c r="B27" s="214">
        <f>'1. IBS Calculator'!B9</f>
        <v>0</v>
      </c>
      <c r="C27" s="37" t="s">
        <v>90</v>
      </c>
      <c r="D27" s="38" t="s">
        <v>89</v>
      </c>
      <c r="E27" s="39">
        <f>'1. IBS Calculator'!I55</f>
        <v>0</v>
      </c>
      <c r="F27" s="41"/>
      <c r="G27" s="41"/>
      <c r="H27" s="41"/>
      <c r="I27" s="42">
        <f t="shared" si="0"/>
        <v>0</v>
      </c>
      <c r="J27" s="42">
        <f>IF(D27="FT",I27*D14,IF(D27="PT",I27*D15))</f>
        <v>0</v>
      </c>
      <c r="K27" s="43">
        <f t="shared" si="1"/>
        <v>0</v>
      </c>
      <c r="L27" s="44">
        <f>'1. IBS Calculator'!N55</f>
        <v>0</v>
      </c>
      <c r="M27" s="41"/>
      <c r="N27" s="41"/>
      <c r="O27" s="41"/>
      <c r="P27" s="42">
        <f t="shared" si="2"/>
        <v>0</v>
      </c>
      <c r="Q27" s="42">
        <f>IF(D27="FT",P27*D14,IF(D27="PT",P27*D15))</f>
        <v>0</v>
      </c>
      <c r="R27" s="43">
        <f t="shared" si="3"/>
        <v>0</v>
      </c>
      <c r="S27" s="44">
        <f>'1. IBS Calculator'!T55</f>
        <v>0</v>
      </c>
      <c r="T27" s="41"/>
      <c r="U27" s="41"/>
      <c r="V27" s="41"/>
      <c r="W27" s="42">
        <f t="shared" si="4"/>
        <v>0</v>
      </c>
      <c r="X27" s="42">
        <f>IF(D27="FT",W27*D14,IF(D27="PT",W27*D15))</f>
        <v>0</v>
      </c>
      <c r="Y27" s="43">
        <f t="shared" si="5"/>
        <v>0</v>
      </c>
      <c r="Z27" s="44">
        <f>'1. IBS Calculator'!Z55</f>
        <v>0</v>
      </c>
      <c r="AA27" s="41"/>
      <c r="AB27" s="41"/>
      <c r="AC27" s="41"/>
      <c r="AD27" s="42">
        <f t="shared" si="6"/>
        <v>0</v>
      </c>
      <c r="AE27" s="42">
        <f>IF(D27="FT",AD27*D14,IF(D27="PT",AD27*D15))</f>
        <v>0</v>
      </c>
      <c r="AF27" s="43">
        <f t="shared" si="7"/>
        <v>0</v>
      </c>
      <c r="AG27" s="44">
        <f>'1. IBS Calculator'!AE55</f>
        <v>0</v>
      </c>
      <c r="AH27" s="41"/>
      <c r="AI27" s="41"/>
      <c r="AJ27" s="41"/>
      <c r="AK27" s="42">
        <f t="shared" si="8"/>
        <v>0</v>
      </c>
      <c r="AL27" s="42">
        <f>IF(D27="FT",AK27*D14,IF(D27="PT",AK27*D15))</f>
        <v>0</v>
      </c>
      <c r="AM27" s="43">
        <f t="shared" si="9"/>
        <v>0</v>
      </c>
      <c r="AN27" s="45">
        <f t="shared" si="10"/>
        <v>0</v>
      </c>
      <c r="AO27" s="42">
        <f t="shared" si="11"/>
        <v>0</v>
      </c>
      <c r="AP27" s="42">
        <f t="shared" si="11"/>
        <v>0</v>
      </c>
      <c r="AQ27" s="43">
        <f t="shared" si="12"/>
        <v>0</v>
      </c>
      <c r="AS27" s="46">
        <f t="shared" si="13"/>
        <v>0</v>
      </c>
      <c r="AT27" s="46">
        <f t="shared" si="14"/>
        <v>0</v>
      </c>
      <c r="AU27" s="46">
        <f t="shared" si="15"/>
        <v>0</v>
      </c>
      <c r="AV27" s="46">
        <f t="shared" si="16"/>
        <v>0</v>
      </c>
    </row>
    <row r="28" spans="1:48" x14ac:dyDescent="0.25">
      <c r="A28" s="35">
        <v>6</v>
      </c>
      <c r="B28" s="214">
        <f>'1. IBS Calculator'!B10</f>
        <v>0</v>
      </c>
      <c r="C28" s="37" t="s">
        <v>90</v>
      </c>
      <c r="D28" s="38" t="s">
        <v>89</v>
      </c>
      <c r="E28" s="39">
        <f>'1. IBS Calculator'!I56</f>
        <v>0</v>
      </c>
      <c r="F28" s="41"/>
      <c r="G28" s="41"/>
      <c r="H28" s="41"/>
      <c r="I28" s="42">
        <f t="shared" si="0"/>
        <v>0</v>
      </c>
      <c r="J28" s="42">
        <f>IF(D28="FT",I28*D14,IF(D28="PT",I28*D15))</f>
        <v>0</v>
      </c>
      <c r="K28" s="43">
        <f t="shared" si="1"/>
        <v>0</v>
      </c>
      <c r="L28" s="44">
        <f>'1. IBS Calculator'!N56</f>
        <v>0</v>
      </c>
      <c r="M28" s="41"/>
      <c r="N28" s="41"/>
      <c r="O28" s="41"/>
      <c r="P28" s="42">
        <f t="shared" si="2"/>
        <v>0</v>
      </c>
      <c r="Q28" s="42">
        <f>IF(D28="FT",P28*D14,IF(D28="PT",P28*D15))</f>
        <v>0</v>
      </c>
      <c r="R28" s="43">
        <f t="shared" si="3"/>
        <v>0</v>
      </c>
      <c r="S28" s="44">
        <f>'1. IBS Calculator'!T56</f>
        <v>0</v>
      </c>
      <c r="T28" s="41"/>
      <c r="U28" s="41"/>
      <c r="V28" s="41"/>
      <c r="W28" s="42">
        <f t="shared" si="4"/>
        <v>0</v>
      </c>
      <c r="X28" s="42">
        <f>IF(D28="FT",W28*D14,IF(D28="PT",W28*D15))</f>
        <v>0</v>
      </c>
      <c r="Y28" s="43">
        <f t="shared" si="5"/>
        <v>0</v>
      </c>
      <c r="Z28" s="44">
        <f>'1. IBS Calculator'!Z56</f>
        <v>0</v>
      </c>
      <c r="AA28" s="41"/>
      <c r="AB28" s="41"/>
      <c r="AC28" s="41"/>
      <c r="AD28" s="42">
        <f t="shared" si="6"/>
        <v>0</v>
      </c>
      <c r="AE28" s="42">
        <f>IF(D28="FT",AD28*D14,IF(D28="PT",AD28*D15))</f>
        <v>0</v>
      </c>
      <c r="AF28" s="43">
        <f t="shared" si="7"/>
        <v>0</v>
      </c>
      <c r="AG28" s="44">
        <f>'1. IBS Calculator'!AE56</f>
        <v>0</v>
      </c>
      <c r="AH28" s="41"/>
      <c r="AI28" s="41"/>
      <c r="AJ28" s="41"/>
      <c r="AK28" s="42">
        <f t="shared" si="8"/>
        <v>0</v>
      </c>
      <c r="AL28" s="42">
        <f>IF(D28="FT",AK28*D14,IF(D28="PT",AK28*D15))</f>
        <v>0</v>
      </c>
      <c r="AM28" s="43">
        <f t="shared" si="9"/>
        <v>0</v>
      </c>
      <c r="AN28" s="45">
        <f t="shared" si="10"/>
        <v>0</v>
      </c>
      <c r="AO28" s="42">
        <f t="shared" si="11"/>
        <v>0</v>
      </c>
      <c r="AP28" s="42">
        <f t="shared" si="11"/>
        <v>0</v>
      </c>
      <c r="AQ28" s="43">
        <f t="shared" si="12"/>
        <v>0</v>
      </c>
      <c r="AS28" s="46">
        <f t="shared" si="13"/>
        <v>0</v>
      </c>
      <c r="AT28" s="46">
        <f t="shared" si="14"/>
        <v>0</v>
      </c>
      <c r="AU28" s="46">
        <f t="shared" si="15"/>
        <v>0</v>
      </c>
      <c r="AV28" s="46">
        <f t="shared" si="16"/>
        <v>0</v>
      </c>
    </row>
    <row r="29" spans="1:48" x14ac:dyDescent="0.25">
      <c r="A29" s="35">
        <v>7</v>
      </c>
      <c r="B29" s="214">
        <f>'1. IBS Calculator'!B11</f>
        <v>0</v>
      </c>
      <c r="C29" s="37" t="s">
        <v>90</v>
      </c>
      <c r="D29" s="38" t="s">
        <v>89</v>
      </c>
      <c r="E29" s="39">
        <f>'1. IBS Calculator'!I57</f>
        <v>0</v>
      </c>
      <c r="F29" s="41"/>
      <c r="G29" s="41"/>
      <c r="H29" s="41"/>
      <c r="I29" s="42">
        <f t="shared" si="0"/>
        <v>0</v>
      </c>
      <c r="J29" s="42">
        <f>IF(D29="FT",I29*D14,IF(D29="PT",I29*D15))</f>
        <v>0</v>
      </c>
      <c r="K29" s="43">
        <f t="shared" si="1"/>
        <v>0</v>
      </c>
      <c r="L29" s="44">
        <f>'1. IBS Calculator'!N57</f>
        <v>0</v>
      </c>
      <c r="M29" s="41"/>
      <c r="N29" s="41"/>
      <c r="O29" s="41"/>
      <c r="P29" s="42">
        <f t="shared" si="2"/>
        <v>0</v>
      </c>
      <c r="Q29" s="42">
        <f>IF(D29="FT",P29*D14,IF(D29="PT",P29*D15))</f>
        <v>0</v>
      </c>
      <c r="R29" s="43">
        <f t="shared" si="3"/>
        <v>0</v>
      </c>
      <c r="S29" s="44">
        <f>'1. IBS Calculator'!T57</f>
        <v>0</v>
      </c>
      <c r="T29" s="41"/>
      <c r="U29" s="41"/>
      <c r="V29" s="41"/>
      <c r="W29" s="42">
        <f t="shared" si="4"/>
        <v>0</v>
      </c>
      <c r="X29" s="42">
        <f>IF(D29="FT",W29*D14,IF(D29="PT",W29*D15))</f>
        <v>0</v>
      </c>
      <c r="Y29" s="43">
        <f t="shared" si="5"/>
        <v>0</v>
      </c>
      <c r="Z29" s="44">
        <f>'1. IBS Calculator'!Z57</f>
        <v>0</v>
      </c>
      <c r="AA29" s="41"/>
      <c r="AB29" s="41"/>
      <c r="AC29" s="41"/>
      <c r="AD29" s="42">
        <f t="shared" si="6"/>
        <v>0</v>
      </c>
      <c r="AE29" s="42">
        <f>IF(D29="FT",AD29*D14,IF(D29="PT",AD29*D15))</f>
        <v>0</v>
      </c>
      <c r="AF29" s="43">
        <f t="shared" si="7"/>
        <v>0</v>
      </c>
      <c r="AG29" s="44">
        <f>'1. IBS Calculator'!AE57</f>
        <v>0</v>
      </c>
      <c r="AH29" s="41"/>
      <c r="AI29" s="41"/>
      <c r="AJ29" s="41"/>
      <c r="AK29" s="42">
        <f t="shared" si="8"/>
        <v>0</v>
      </c>
      <c r="AL29" s="42">
        <f>IF(D29="FT",AK29*D14,IF(D29="PT",AK29*D15))</f>
        <v>0</v>
      </c>
      <c r="AM29" s="43">
        <f t="shared" si="9"/>
        <v>0</v>
      </c>
      <c r="AN29" s="45">
        <f t="shared" si="10"/>
        <v>0</v>
      </c>
      <c r="AO29" s="42">
        <f t="shared" si="11"/>
        <v>0</v>
      </c>
      <c r="AP29" s="42">
        <f t="shared" si="11"/>
        <v>0</v>
      </c>
      <c r="AQ29" s="43">
        <f t="shared" si="12"/>
        <v>0</v>
      </c>
      <c r="AS29" s="46">
        <f t="shared" si="13"/>
        <v>0</v>
      </c>
      <c r="AT29" s="46">
        <f t="shared" si="14"/>
        <v>0</v>
      </c>
      <c r="AU29" s="46">
        <f t="shared" si="15"/>
        <v>0</v>
      </c>
      <c r="AV29" s="46">
        <f t="shared" si="16"/>
        <v>0</v>
      </c>
    </row>
    <row r="30" spans="1:48" x14ac:dyDescent="0.25">
      <c r="A30" s="35">
        <v>8</v>
      </c>
      <c r="B30" s="214">
        <f>'1. IBS Calculator'!B12</f>
        <v>0</v>
      </c>
      <c r="C30" s="37" t="s">
        <v>90</v>
      </c>
      <c r="D30" s="38" t="s">
        <v>89</v>
      </c>
      <c r="E30" s="39">
        <f>'1. IBS Calculator'!I58</f>
        <v>0</v>
      </c>
      <c r="F30" s="41"/>
      <c r="G30" s="41"/>
      <c r="H30" s="41"/>
      <c r="I30" s="42">
        <f t="shared" si="0"/>
        <v>0</v>
      </c>
      <c r="J30" s="42">
        <f>IF(D30="FT",I30*D14,IF(D30="PT",I30*D15))</f>
        <v>0</v>
      </c>
      <c r="K30" s="43">
        <f t="shared" si="1"/>
        <v>0</v>
      </c>
      <c r="L30" s="44">
        <f>'1. IBS Calculator'!N58</f>
        <v>0</v>
      </c>
      <c r="M30" s="41"/>
      <c r="N30" s="41"/>
      <c r="O30" s="41"/>
      <c r="P30" s="42">
        <f t="shared" si="2"/>
        <v>0</v>
      </c>
      <c r="Q30" s="42">
        <f>IF(D30="FT",P30*D14,IF(D30="PT",P30*D15))</f>
        <v>0</v>
      </c>
      <c r="R30" s="43">
        <f t="shared" si="3"/>
        <v>0</v>
      </c>
      <c r="S30" s="44">
        <f>'1. IBS Calculator'!T58</f>
        <v>0</v>
      </c>
      <c r="T30" s="41"/>
      <c r="U30" s="41"/>
      <c r="V30" s="41"/>
      <c r="W30" s="42">
        <f t="shared" si="4"/>
        <v>0</v>
      </c>
      <c r="X30" s="42">
        <f>IF(D30="FT",W30*D14,IF(D30="PT",W30*D15))</f>
        <v>0</v>
      </c>
      <c r="Y30" s="43">
        <f t="shared" si="5"/>
        <v>0</v>
      </c>
      <c r="Z30" s="44">
        <f>'1. IBS Calculator'!Z58</f>
        <v>0</v>
      </c>
      <c r="AA30" s="41"/>
      <c r="AB30" s="41"/>
      <c r="AC30" s="41"/>
      <c r="AD30" s="42">
        <f t="shared" si="6"/>
        <v>0</v>
      </c>
      <c r="AE30" s="42">
        <f>IF(D30="FT",AD30*D14,IF(D30="PT",AD30*D15))</f>
        <v>0</v>
      </c>
      <c r="AF30" s="43">
        <f t="shared" si="7"/>
        <v>0</v>
      </c>
      <c r="AG30" s="44">
        <f>'1. IBS Calculator'!AE58</f>
        <v>0</v>
      </c>
      <c r="AH30" s="41"/>
      <c r="AI30" s="41"/>
      <c r="AJ30" s="41"/>
      <c r="AK30" s="42">
        <f t="shared" si="8"/>
        <v>0</v>
      </c>
      <c r="AL30" s="42">
        <f>IF(D30="FT",AK30*D14,IF(D30="PT",AK30*D15))</f>
        <v>0</v>
      </c>
      <c r="AM30" s="43">
        <f t="shared" si="9"/>
        <v>0</v>
      </c>
      <c r="AN30" s="45">
        <f t="shared" si="10"/>
        <v>0</v>
      </c>
      <c r="AO30" s="42">
        <f t="shared" si="11"/>
        <v>0</v>
      </c>
      <c r="AP30" s="42">
        <f t="shared" si="11"/>
        <v>0</v>
      </c>
      <c r="AQ30" s="43">
        <f t="shared" si="12"/>
        <v>0</v>
      </c>
      <c r="AS30" s="46">
        <f t="shared" si="13"/>
        <v>0</v>
      </c>
      <c r="AT30" s="46">
        <f t="shared" si="14"/>
        <v>0</v>
      </c>
      <c r="AU30" s="46">
        <f t="shared" si="15"/>
        <v>0</v>
      </c>
      <c r="AV30" s="46">
        <f t="shared" si="16"/>
        <v>0</v>
      </c>
    </row>
    <row r="31" spans="1:48" x14ac:dyDescent="0.25">
      <c r="A31" s="35">
        <v>9</v>
      </c>
      <c r="B31" s="214">
        <f>'1. IBS Calculator'!B13</f>
        <v>0</v>
      </c>
      <c r="C31" s="37" t="s">
        <v>90</v>
      </c>
      <c r="D31" s="38" t="s">
        <v>89</v>
      </c>
      <c r="E31" s="39">
        <f>'1. IBS Calculator'!I59</f>
        <v>0</v>
      </c>
      <c r="F31" s="41"/>
      <c r="G31" s="41"/>
      <c r="H31" s="41"/>
      <c r="I31" s="42">
        <f t="shared" si="0"/>
        <v>0</v>
      </c>
      <c r="J31" s="42">
        <f>IF(D31="FT",I31*D15,IF(D31="PT",I31*D16))</f>
        <v>0</v>
      </c>
      <c r="K31" s="43">
        <f t="shared" si="1"/>
        <v>0</v>
      </c>
      <c r="L31" s="44">
        <f>'1. IBS Calculator'!N59</f>
        <v>0</v>
      </c>
      <c r="M31" s="41"/>
      <c r="N31" s="41"/>
      <c r="O31" s="41"/>
      <c r="P31" s="42">
        <f t="shared" si="2"/>
        <v>0</v>
      </c>
      <c r="Q31" s="42">
        <f>IF(D31="FT",P31*D15,IF(D31="PT",P31*D16))</f>
        <v>0</v>
      </c>
      <c r="R31" s="43">
        <f t="shared" si="3"/>
        <v>0</v>
      </c>
      <c r="S31" s="44">
        <f>'1. IBS Calculator'!T59</f>
        <v>0</v>
      </c>
      <c r="T31" s="41"/>
      <c r="U31" s="47"/>
      <c r="V31" s="41"/>
      <c r="W31" s="42">
        <f t="shared" si="4"/>
        <v>0</v>
      </c>
      <c r="X31" s="42">
        <f>IF(D31="FT",W31*D15,IF(D31="PT",W31*D16))</f>
        <v>0</v>
      </c>
      <c r="Y31" s="43">
        <f t="shared" si="5"/>
        <v>0</v>
      </c>
      <c r="Z31" s="44">
        <f>'1. IBS Calculator'!Z59</f>
        <v>0</v>
      </c>
      <c r="AA31" s="41"/>
      <c r="AB31" s="41"/>
      <c r="AC31" s="41"/>
      <c r="AD31" s="42">
        <f t="shared" si="6"/>
        <v>0</v>
      </c>
      <c r="AE31" s="42">
        <f>IF(D31="FT",AD31*D15,IF(D31="PT",AD31*D16))</f>
        <v>0</v>
      </c>
      <c r="AF31" s="43">
        <f t="shared" si="7"/>
        <v>0</v>
      </c>
      <c r="AG31" s="44">
        <f>'1. IBS Calculator'!AE59</f>
        <v>0</v>
      </c>
      <c r="AH31" s="41"/>
      <c r="AI31" s="41"/>
      <c r="AJ31" s="41"/>
      <c r="AK31" s="42">
        <f t="shared" si="8"/>
        <v>0</v>
      </c>
      <c r="AL31" s="42">
        <f>IF(D31="FT",AK31*D14,IF(D31="PT",AK31*D15))</f>
        <v>0</v>
      </c>
      <c r="AM31" s="43">
        <f t="shared" si="9"/>
        <v>0</v>
      </c>
      <c r="AN31" s="45">
        <f t="shared" si="10"/>
        <v>0</v>
      </c>
      <c r="AO31" s="42">
        <f t="shared" si="11"/>
        <v>0</v>
      </c>
      <c r="AP31" s="42">
        <f t="shared" si="11"/>
        <v>0</v>
      </c>
      <c r="AQ31" s="43">
        <f t="shared" si="12"/>
        <v>0</v>
      </c>
      <c r="AS31" s="46">
        <f t="shared" si="13"/>
        <v>0</v>
      </c>
      <c r="AT31" s="46">
        <f t="shared" si="14"/>
        <v>0</v>
      </c>
      <c r="AU31" s="46">
        <f t="shared" si="15"/>
        <v>0</v>
      </c>
      <c r="AV31" s="46">
        <f t="shared" si="16"/>
        <v>0</v>
      </c>
    </row>
    <row r="32" spans="1:48" x14ac:dyDescent="0.25">
      <c r="A32" s="35">
        <v>10</v>
      </c>
      <c r="B32" s="214">
        <f>'1. IBS Calculator'!B14</f>
        <v>0</v>
      </c>
      <c r="C32" s="37" t="s">
        <v>90</v>
      </c>
      <c r="D32" s="38" t="s">
        <v>89</v>
      </c>
      <c r="E32" s="39">
        <f>'1. IBS Calculator'!I60</f>
        <v>0</v>
      </c>
      <c r="F32" s="41"/>
      <c r="G32" s="41"/>
      <c r="H32" s="41"/>
      <c r="I32" s="42">
        <f t="shared" si="0"/>
        <v>0</v>
      </c>
      <c r="J32" s="42">
        <f>IF(D32="FT",I32*D16,IF(D32="PT",I32*D17))</f>
        <v>0</v>
      </c>
      <c r="K32" s="43">
        <f t="shared" si="1"/>
        <v>0</v>
      </c>
      <c r="L32" s="44">
        <f>'1. IBS Calculator'!N60</f>
        <v>0</v>
      </c>
      <c r="M32" s="41"/>
      <c r="N32" s="41"/>
      <c r="O32" s="41"/>
      <c r="P32" s="42">
        <f t="shared" si="2"/>
        <v>0</v>
      </c>
      <c r="Q32" s="42">
        <f>IF(D32="FT",P32*D16,IF(D32="PT",P32*D17))</f>
        <v>0</v>
      </c>
      <c r="R32" s="43">
        <f t="shared" si="3"/>
        <v>0</v>
      </c>
      <c r="S32" s="44">
        <f>'1. IBS Calculator'!T60</f>
        <v>0</v>
      </c>
      <c r="T32" s="41"/>
      <c r="U32" s="47"/>
      <c r="V32" s="41"/>
      <c r="W32" s="42">
        <f t="shared" si="4"/>
        <v>0</v>
      </c>
      <c r="X32" s="42">
        <f>IF(D32="FT",W32*D16,IF(D32="PT",W32*D17))</f>
        <v>0</v>
      </c>
      <c r="Y32" s="43">
        <f t="shared" si="5"/>
        <v>0</v>
      </c>
      <c r="Z32" s="44">
        <f>'1. IBS Calculator'!Z60</f>
        <v>0</v>
      </c>
      <c r="AA32" s="41"/>
      <c r="AB32" s="41"/>
      <c r="AC32" s="41"/>
      <c r="AD32" s="42">
        <f t="shared" si="6"/>
        <v>0</v>
      </c>
      <c r="AE32" s="42">
        <f>IF(D32="FT",AD32*D16,IF(D32="PT",AD32*D17))</f>
        <v>0</v>
      </c>
      <c r="AF32" s="43">
        <f t="shared" si="7"/>
        <v>0</v>
      </c>
      <c r="AG32" s="44">
        <f>'1. IBS Calculator'!AE60</f>
        <v>0</v>
      </c>
      <c r="AH32" s="41"/>
      <c r="AI32" s="41"/>
      <c r="AJ32" s="41"/>
      <c r="AK32" s="42">
        <f t="shared" si="8"/>
        <v>0</v>
      </c>
      <c r="AL32" s="42">
        <f>IF(D32="FT",AK32*D14,IF(D32="PT",AK32*D15))</f>
        <v>0</v>
      </c>
      <c r="AM32" s="43">
        <f t="shared" si="9"/>
        <v>0</v>
      </c>
      <c r="AN32" s="45">
        <f t="shared" si="10"/>
        <v>0</v>
      </c>
      <c r="AO32" s="42">
        <f t="shared" si="11"/>
        <v>0</v>
      </c>
      <c r="AP32" s="42">
        <f t="shared" si="11"/>
        <v>0</v>
      </c>
      <c r="AQ32" s="43">
        <f t="shared" si="12"/>
        <v>0</v>
      </c>
      <c r="AS32" s="46">
        <f t="shared" si="13"/>
        <v>0</v>
      </c>
      <c r="AT32" s="46">
        <f t="shared" si="14"/>
        <v>0</v>
      </c>
      <c r="AU32" s="46">
        <f t="shared" si="15"/>
        <v>0</v>
      </c>
      <c r="AV32" s="46">
        <f t="shared" si="16"/>
        <v>0</v>
      </c>
    </row>
    <row r="33" spans="1:48" x14ac:dyDescent="0.25">
      <c r="A33" s="628" t="s">
        <v>16</v>
      </c>
      <c r="B33" s="564"/>
      <c r="C33" s="564"/>
      <c r="D33" s="565"/>
      <c r="E33" s="334"/>
      <c r="F33" s="334"/>
      <c r="G33" s="334"/>
      <c r="H33" s="334"/>
      <c r="I33" s="334"/>
      <c r="J33" s="334"/>
      <c r="K33" s="335"/>
      <c r="L33" s="333"/>
      <c r="M33" s="334"/>
      <c r="N33" s="334"/>
      <c r="O33" s="334"/>
      <c r="P33" s="334"/>
      <c r="Q33" s="334"/>
      <c r="R33" s="335"/>
      <c r="S33" s="333"/>
      <c r="T33" s="334"/>
      <c r="U33" s="334"/>
      <c r="V33" s="334"/>
      <c r="W33" s="334"/>
      <c r="X33" s="334"/>
      <c r="Y33" s="335"/>
      <c r="Z33" s="333"/>
      <c r="AA33" s="334"/>
      <c r="AB33" s="334"/>
      <c r="AC33" s="334"/>
      <c r="AD33" s="334"/>
      <c r="AE33" s="334"/>
      <c r="AF33" s="335"/>
      <c r="AG33" s="333"/>
      <c r="AH33" s="334"/>
      <c r="AI33" s="334"/>
      <c r="AJ33" s="334"/>
      <c r="AK33" s="334"/>
      <c r="AL33" s="334"/>
      <c r="AM33" s="335"/>
      <c r="AN33" s="322"/>
      <c r="AO33" s="305"/>
      <c r="AP33" s="305"/>
      <c r="AQ33" s="323"/>
      <c r="AS33" s="48">
        <f>SUM(AS23:AS32)</f>
        <v>0</v>
      </c>
      <c r="AT33" s="48">
        <f>SUM(AT23:AT32)</f>
        <v>0</v>
      </c>
      <c r="AU33" s="48">
        <f>SUM(AU23:AU32)</f>
        <v>0</v>
      </c>
      <c r="AV33" s="48">
        <f t="shared" si="16"/>
        <v>0</v>
      </c>
    </row>
    <row r="34" spans="1:48" x14ac:dyDescent="0.25">
      <c r="A34" s="34" t="s">
        <v>8</v>
      </c>
      <c r="B34" s="564" t="s">
        <v>9</v>
      </c>
      <c r="C34" s="564"/>
      <c r="D34" s="565"/>
      <c r="E34" s="334"/>
      <c r="F34" s="334"/>
      <c r="G34" s="334"/>
      <c r="H34" s="334"/>
      <c r="I34" s="334"/>
      <c r="J34" s="334"/>
      <c r="K34" s="335"/>
      <c r="L34" s="333"/>
      <c r="M34" s="334"/>
      <c r="N34" s="334"/>
      <c r="O34" s="334"/>
      <c r="P34" s="334"/>
      <c r="Q34" s="334"/>
      <c r="R34" s="335"/>
      <c r="S34" s="333"/>
      <c r="T34" s="334"/>
      <c r="U34" s="334"/>
      <c r="V34" s="334"/>
      <c r="W34" s="334"/>
      <c r="X34" s="334"/>
      <c r="Y34" s="335"/>
      <c r="Z34" s="333"/>
      <c r="AA34" s="334"/>
      <c r="AB34" s="334"/>
      <c r="AC34" s="334"/>
      <c r="AD34" s="334"/>
      <c r="AE34" s="334"/>
      <c r="AF34" s="335"/>
      <c r="AG34" s="333"/>
      <c r="AH34" s="334"/>
      <c r="AI34" s="334"/>
      <c r="AJ34" s="334"/>
      <c r="AK34" s="334"/>
      <c r="AL34" s="334"/>
      <c r="AM34" s="335"/>
      <c r="AN34" s="322"/>
      <c r="AO34" s="305"/>
      <c r="AP34" s="305"/>
      <c r="AQ34" s="323"/>
    </row>
    <row r="35" spans="1:48" x14ac:dyDescent="0.25">
      <c r="A35" s="35">
        <v>1</v>
      </c>
      <c r="B35" s="214">
        <f>'1. IBS Calculator'!B17</f>
        <v>0</v>
      </c>
      <c r="C35" s="49" t="s">
        <v>91</v>
      </c>
      <c r="D35" s="38" t="s">
        <v>89</v>
      </c>
      <c r="E35" s="39">
        <f>'1. IBS Calculator'!I63</f>
        <v>0</v>
      </c>
      <c r="F35" s="41">
        <v>0</v>
      </c>
      <c r="G35" s="442"/>
      <c r="H35" s="443"/>
      <c r="I35" s="42">
        <f t="shared" ref="I35:I40" si="17">E35*F35</f>
        <v>0</v>
      </c>
      <c r="J35" s="42">
        <f>IF(D35="FT",I35*D14,IF(D35="PT",I35*D15))</f>
        <v>0</v>
      </c>
      <c r="K35" s="43">
        <f t="shared" ref="K35:K53" si="18">I35+J35</f>
        <v>0</v>
      </c>
      <c r="L35" s="44">
        <f>'1. IBS Calculator'!N63</f>
        <v>0</v>
      </c>
      <c r="M35" s="41"/>
      <c r="N35" s="448"/>
      <c r="O35" s="449"/>
      <c r="P35" s="42">
        <f t="shared" ref="P35:P40" si="19">L35*M35</f>
        <v>0</v>
      </c>
      <c r="Q35" s="42">
        <f>IF(D35="FT",P35*D14,IF(D35="PT",P35*D15))</f>
        <v>0</v>
      </c>
      <c r="R35" s="43">
        <f t="shared" ref="R35:R40" si="20">P35+Q35</f>
        <v>0</v>
      </c>
      <c r="S35" s="44">
        <f>'1. IBS Calculator'!T63</f>
        <v>0</v>
      </c>
      <c r="T35" s="50"/>
      <c r="U35" s="454"/>
      <c r="V35" s="455"/>
      <c r="W35" s="42">
        <f t="shared" ref="W35:W40" si="21">S35*T35</f>
        <v>0</v>
      </c>
      <c r="X35" s="42">
        <f>IF(D35="FT",W35*D14,IF(D35="PT",W35*D15))</f>
        <v>0</v>
      </c>
      <c r="Y35" s="43">
        <f t="shared" ref="Y35:Y40" si="22">W35+X35</f>
        <v>0</v>
      </c>
      <c r="Z35" s="44">
        <f>'1. IBS Calculator'!Z63</f>
        <v>0</v>
      </c>
      <c r="AA35" s="41"/>
      <c r="AB35" s="448"/>
      <c r="AC35" s="449"/>
      <c r="AD35" s="42">
        <f t="shared" ref="AD35:AD40" si="23">Z35*AA35</f>
        <v>0</v>
      </c>
      <c r="AE35" s="42">
        <f>IF(D35="FT",AD35*D14,IF(D35="PT",AD35*D15))</f>
        <v>0</v>
      </c>
      <c r="AF35" s="43">
        <f t="shared" ref="AF35:AF40" si="24">AD35+AE35</f>
        <v>0</v>
      </c>
      <c r="AG35" s="44">
        <f>'1. IBS Calculator'!AE63</f>
        <v>0</v>
      </c>
      <c r="AH35" s="41"/>
      <c r="AI35" s="448"/>
      <c r="AJ35" s="449"/>
      <c r="AK35" s="42">
        <f t="shared" ref="AK35:AK40" si="25">AG35*AH35</f>
        <v>0</v>
      </c>
      <c r="AL35" s="42">
        <f>IF(D35="FT",AK35*D14,IF(D35="PT",AK35*D15))</f>
        <v>0</v>
      </c>
      <c r="AM35" s="43">
        <f t="shared" ref="AM35:AM40" si="26">AK35+AL35</f>
        <v>0</v>
      </c>
      <c r="AN35" s="45">
        <f>F35+G35+H35+M35+N35+O35+T35+U35+V35+AA35+AB35+AC35+AH35+AI35+AJ35</f>
        <v>0</v>
      </c>
      <c r="AO35" s="42">
        <f t="shared" ref="AO35:AP40" si="27">I35+P35+W35+AD35+AK35</f>
        <v>0</v>
      </c>
      <c r="AP35" s="42">
        <f t="shared" si="27"/>
        <v>0</v>
      </c>
      <c r="AQ35" s="43">
        <f t="shared" ref="AQ35:AQ40" si="28">AO35+AP35</f>
        <v>0</v>
      </c>
      <c r="AS35" s="51"/>
      <c r="AT35" s="51"/>
      <c r="AU35" s="51"/>
      <c r="AV35" s="51"/>
    </row>
    <row r="36" spans="1:48" x14ac:dyDescent="0.25">
      <c r="A36" s="35">
        <v>2</v>
      </c>
      <c r="B36" s="214">
        <f>'1. IBS Calculator'!B18</f>
        <v>0</v>
      </c>
      <c r="C36" s="49" t="s">
        <v>91</v>
      </c>
      <c r="D36" s="38" t="s">
        <v>89</v>
      </c>
      <c r="E36" s="39">
        <f>'1. IBS Calculator'!I64</f>
        <v>0</v>
      </c>
      <c r="F36" s="41"/>
      <c r="G36" s="444"/>
      <c r="H36" s="445"/>
      <c r="I36" s="42">
        <f t="shared" si="17"/>
        <v>0</v>
      </c>
      <c r="J36" s="42">
        <f>IF(D36="FT",I36*D14,IF(D36="PT",I36*D15))</f>
        <v>0</v>
      </c>
      <c r="K36" s="43">
        <f t="shared" si="18"/>
        <v>0</v>
      </c>
      <c r="L36" s="44">
        <f>'1. IBS Calculator'!N64</f>
        <v>0</v>
      </c>
      <c r="M36" s="41"/>
      <c r="N36" s="450"/>
      <c r="O36" s="451"/>
      <c r="P36" s="42">
        <f t="shared" si="19"/>
        <v>0</v>
      </c>
      <c r="Q36" s="42">
        <f>IF(D36="FT",P36*D14,IF(D36="PT",P36*D15))</f>
        <v>0</v>
      </c>
      <c r="R36" s="43">
        <f t="shared" si="20"/>
        <v>0</v>
      </c>
      <c r="S36" s="44">
        <f>'1. IBS Calculator'!T64</f>
        <v>0</v>
      </c>
      <c r="T36" s="46"/>
      <c r="U36" s="456"/>
      <c r="V36" s="457"/>
      <c r="W36" s="42">
        <f t="shared" si="21"/>
        <v>0</v>
      </c>
      <c r="X36" s="42">
        <f>IF(D36="FT",W36*D14,IF(D36="PT",W36*D15))</f>
        <v>0</v>
      </c>
      <c r="Y36" s="43">
        <f t="shared" si="22"/>
        <v>0</v>
      </c>
      <c r="Z36" s="44">
        <f>'1. IBS Calculator'!Z64</f>
        <v>0</v>
      </c>
      <c r="AA36" s="41"/>
      <c r="AB36" s="450"/>
      <c r="AC36" s="451"/>
      <c r="AD36" s="42">
        <f t="shared" si="23"/>
        <v>0</v>
      </c>
      <c r="AE36" s="42">
        <f>IF(D36="FT",AD36*D14,IF(D36="PT",AD36*D15))</f>
        <v>0</v>
      </c>
      <c r="AF36" s="43">
        <f t="shared" si="24"/>
        <v>0</v>
      </c>
      <c r="AG36" s="44">
        <f>'1. IBS Calculator'!AE64</f>
        <v>0</v>
      </c>
      <c r="AH36" s="41"/>
      <c r="AI36" s="450"/>
      <c r="AJ36" s="451"/>
      <c r="AK36" s="42">
        <f t="shared" si="25"/>
        <v>0</v>
      </c>
      <c r="AL36" s="42">
        <f>IF(D36="FT",AK36*D14,IF(D36="PT",AK36*D15))</f>
        <v>0</v>
      </c>
      <c r="AM36" s="43">
        <f t="shared" si="26"/>
        <v>0</v>
      </c>
      <c r="AN36" s="45">
        <f t="shared" ref="AN36:AN40" si="29">F36+G36+H36+M36+N36+O36+T36+U36+V36+AA36+AB36+AC36+AH36+AI36+AJ36</f>
        <v>0</v>
      </c>
      <c r="AO36" s="42">
        <f t="shared" si="27"/>
        <v>0</v>
      </c>
      <c r="AP36" s="42">
        <f t="shared" si="27"/>
        <v>0</v>
      </c>
      <c r="AQ36" s="43">
        <f t="shared" si="28"/>
        <v>0</v>
      </c>
      <c r="AS36" s="51"/>
      <c r="AT36" s="51"/>
      <c r="AU36" s="51"/>
      <c r="AV36" s="51"/>
    </row>
    <row r="37" spans="1:48" x14ac:dyDescent="0.25">
      <c r="A37" s="35">
        <v>3</v>
      </c>
      <c r="B37" s="214">
        <f>'1. IBS Calculator'!B19</f>
        <v>0</v>
      </c>
      <c r="C37" s="49" t="s">
        <v>91</v>
      </c>
      <c r="D37" s="38" t="s">
        <v>89</v>
      </c>
      <c r="E37" s="39">
        <f>'1. IBS Calculator'!I65</f>
        <v>0</v>
      </c>
      <c r="F37" s="41"/>
      <c r="G37" s="444"/>
      <c r="H37" s="445"/>
      <c r="I37" s="42">
        <f t="shared" si="17"/>
        <v>0</v>
      </c>
      <c r="J37" s="42">
        <f>IF(D37="FT",I37*D14,IF(D37="PT",I37*D15))</f>
        <v>0</v>
      </c>
      <c r="K37" s="43">
        <f t="shared" si="18"/>
        <v>0</v>
      </c>
      <c r="L37" s="44">
        <f>'1. IBS Calculator'!N65</f>
        <v>0</v>
      </c>
      <c r="M37" s="41"/>
      <c r="N37" s="450"/>
      <c r="O37" s="451"/>
      <c r="P37" s="42">
        <f t="shared" si="19"/>
        <v>0</v>
      </c>
      <c r="Q37" s="42">
        <f>IF(D37="FT",P37*D14,IF(D37="PT",P37*D15))</f>
        <v>0</v>
      </c>
      <c r="R37" s="43">
        <f t="shared" si="20"/>
        <v>0</v>
      </c>
      <c r="S37" s="44">
        <f>'1. IBS Calculator'!T65</f>
        <v>0</v>
      </c>
      <c r="T37" s="46"/>
      <c r="U37" s="456"/>
      <c r="V37" s="457"/>
      <c r="W37" s="42">
        <f t="shared" si="21"/>
        <v>0</v>
      </c>
      <c r="X37" s="42">
        <f>IF(D37="FT",W37*D14,IF(D37="PT",W37*D15))</f>
        <v>0</v>
      </c>
      <c r="Y37" s="43">
        <f t="shared" si="22"/>
        <v>0</v>
      </c>
      <c r="Z37" s="44">
        <f>'1. IBS Calculator'!Z65</f>
        <v>0</v>
      </c>
      <c r="AA37" s="41"/>
      <c r="AB37" s="450"/>
      <c r="AC37" s="451"/>
      <c r="AD37" s="42">
        <f t="shared" si="23"/>
        <v>0</v>
      </c>
      <c r="AE37" s="42">
        <f>IF(D37="FT",AD37*D14,IF(D37="PT",AD37*D15))</f>
        <v>0</v>
      </c>
      <c r="AF37" s="43">
        <f t="shared" si="24"/>
        <v>0</v>
      </c>
      <c r="AG37" s="44">
        <f>'1. IBS Calculator'!AE65</f>
        <v>0</v>
      </c>
      <c r="AH37" s="41"/>
      <c r="AI37" s="450"/>
      <c r="AJ37" s="451"/>
      <c r="AK37" s="42">
        <f t="shared" si="25"/>
        <v>0</v>
      </c>
      <c r="AL37" s="42">
        <f>IF(D37="FT",AK37*D14,IF(D37="PT",AK37*D15))</f>
        <v>0</v>
      </c>
      <c r="AM37" s="43">
        <f t="shared" si="26"/>
        <v>0</v>
      </c>
      <c r="AN37" s="45">
        <f>F37+G37+H37+M37+N37+O37+T37+U37+V37+AA37+AB37+AC37+AH37+AI37+AJ37</f>
        <v>0</v>
      </c>
      <c r="AO37" s="42">
        <f t="shared" si="27"/>
        <v>0</v>
      </c>
      <c r="AP37" s="42">
        <f t="shared" si="27"/>
        <v>0</v>
      </c>
      <c r="AQ37" s="43">
        <f t="shared" si="28"/>
        <v>0</v>
      </c>
      <c r="AS37" s="51"/>
      <c r="AT37" s="51"/>
      <c r="AU37" s="51"/>
      <c r="AV37" s="51"/>
    </row>
    <row r="38" spans="1:48" x14ac:dyDescent="0.25">
      <c r="A38" s="35">
        <v>4</v>
      </c>
      <c r="B38" s="214">
        <f>'1. IBS Calculator'!B20</f>
        <v>0</v>
      </c>
      <c r="C38" s="49" t="s">
        <v>91</v>
      </c>
      <c r="D38" s="38" t="s">
        <v>89</v>
      </c>
      <c r="E38" s="39">
        <f>'1. IBS Calculator'!I66</f>
        <v>0</v>
      </c>
      <c r="F38" s="41"/>
      <c r="G38" s="444"/>
      <c r="H38" s="445"/>
      <c r="I38" s="42">
        <f t="shared" si="17"/>
        <v>0</v>
      </c>
      <c r="J38" s="42">
        <f>IF(D38="FT",I38*D14,IF(D38="PT",I38*D15))</f>
        <v>0</v>
      </c>
      <c r="K38" s="43">
        <f t="shared" si="18"/>
        <v>0</v>
      </c>
      <c r="L38" s="44">
        <f>'1. IBS Calculator'!N66</f>
        <v>0</v>
      </c>
      <c r="M38" s="41"/>
      <c r="N38" s="450"/>
      <c r="O38" s="451"/>
      <c r="P38" s="42">
        <f t="shared" si="19"/>
        <v>0</v>
      </c>
      <c r="Q38" s="42">
        <f>IF(D38="FT",P38*D14,IF(D38="PT",P38*D15))</f>
        <v>0</v>
      </c>
      <c r="R38" s="43">
        <f t="shared" si="20"/>
        <v>0</v>
      </c>
      <c r="S38" s="44">
        <f>'1. IBS Calculator'!T66</f>
        <v>0</v>
      </c>
      <c r="T38" s="46"/>
      <c r="U38" s="456"/>
      <c r="V38" s="457"/>
      <c r="W38" s="42">
        <f t="shared" si="21"/>
        <v>0</v>
      </c>
      <c r="X38" s="42">
        <f>IF(D38="FT",W38*D14,IF(D38="PT",W38*D15))</f>
        <v>0</v>
      </c>
      <c r="Y38" s="43">
        <f t="shared" si="22"/>
        <v>0</v>
      </c>
      <c r="Z38" s="44">
        <f>'1. IBS Calculator'!Z66</f>
        <v>0</v>
      </c>
      <c r="AA38" s="41"/>
      <c r="AB38" s="450"/>
      <c r="AC38" s="451"/>
      <c r="AD38" s="42">
        <f t="shared" si="23"/>
        <v>0</v>
      </c>
      <c r="AE38" s="42">
        <f>IF(D38="FT",AD38*D14,IF(D38="PT",AD38*D15))</f>
        <v>0</v>
      </c>
      <c r="AF38" s="43">
        <f t="shared" si="24"/>
        <v>0</v>
      </c>
      <c r="AG38" s="44">
        <f>'1. IBS Calculator'!AE66</f>
        <v>0</v>
      </c>
      <c r="AH38" s="41"/>
      <c r="AI38" s="450"/>
      <c r="AJ38" s="451"/>
      <c r="AK38" s="42">
        <f t="shared" si="25"/>
        <v>0</v>
      </c>
      <c r="AL38" s="42">
        <f>IF(D38="FT",AK38*D14,IF(D38="PT",AK38*D15))</f>
        <v>0</v>
      </c>
      <c r="AM38" s="43">
        <f t="shared" si="26"/>
        <v>0</v>
      </c>
      <c r="AN38" s="45">
        <f t="shared" si="29"/>
        <v>0</v>
      </c>
      <c r="AO38" s="42">
        <f t="shared" si="27"/>
        <v>0</v>
      </c>
      <c r="AP38" s="42">
        <f t="shared" si="27"/>
        <v>0</v>
      </c>
      <c r="AQ38" s="43">
        <f t="shared" si="28"/>
        <v>0</v>
      </c>
      <c r="AS38" s="51"/>
      <c r="AT38" s="51"/>
      <c r="AU38" s="51"/>
      <c r="AV38" s="51"/>
    </row>
    <row r="39" spans="1:48" x14ac:dyDescent="0.25">
      <c r="A39" s="35">
        <v>5</v>
      </c>
      <c r="B39" s="214">
        <f>'1. IBS Calculator'!B21</f>
        <v>0</v>
      </c>
      <c r="C39" s="49" t="s">
        <v>91</v>
      </c>
      <c r="D39" s="38" t="s">
        <v>89</v>
      </c>
      <c r="E39" s="39">
        <f>'1. IBS Calculator'!I67</f>
        <v>0</v>
      </c>
      <c r="F39" s="41"/>
      <c r="G39" s="444"/>
      <c r="H39" s="445"/>
      <c r="I39" s="42">
        <f t="shared" si="17"/>
        <v>0</v>
      </c>
      <c r="J39" s="42">
        <f>IF(D39="FT",I39*D14,IF(D39="PT",I39*D15))</f>
        <v>0</v>
      </c>
      <c r="K39" s="43">
        <f t="shared" si="18"/>
        <v>0</v>
      </c>
      <c r="L39" s="44">
        <f>'1. IBS Calculator'!N67</f>
        <v>0</v>
      </c>
      <c r="M39" s="41"/>
      <c r="N39" s="450"/>
      <c r="O39" s="451"/>
      <c r="P39" s="42">
        <f t="shared" si="19"/>
        <v>0</v>
      </c>
      <c r="Q39" s="42">
        <f>IF(D39="FT",P39*D14,IF(D39="PT",P39*D15))</f>
        <v>0</v>
      </c>
      <c r="R39" s="43">
        <f t="shared" si="20"/>
        <v>0</v>
      </c>
      <c r="S39" s="44">
        <f>'1. IBS Calculator'!T67</f>
        <v>0</v>
      </c>
      <c r="T39" s="46"/>
      <c r="U39" s="456"/>
      <c r="V39" s="457"/>
      <c r="W39" s="42">
        <f t="shared" si="21"/>
        <v>0</v>
      </c>
      <c r="X39" s="42">
        <f>IF(D39="FT",W39*D14,IF(D39="PT",W39*D15))</f>
        <v>0</v>
      </c>
      <c r="Y39" s="43">
        <f t="shared" si="22"/>
        <v>0</v>
      </c>
      <c r="Z39" s="44">
        <f>'1. IBS Calculator'!Z67</f>
        <v>0</v>
      </c>
      <c r="AA39" s="41"/>
      <c r="AB39" s="450"/>
      <c r="AC39" s="451"/>
      <c r="AD39" s="42">
        <f t="shared" si="23"/>
        <v>0</v>
      </c>
      <c r="AE39" s="42">
        <f>IF(D39="FT",AD39*D14,IF(D39="PT",AD39*D15))</f>
        <v>0</v>
      </c>
      <c r="AF39" s="43">
        <f t="shared" si="24"/>
        <v>0</v>
      </c>
      <c r="AG39" s="44">
        <f>'1. IBS Calculator'!AE67</f>
        <v>0</v>
      </c>
      <c r="AH39" s="41"/>
      <c r="AI39" s="450"/>
      <c r="AJ39" s="451"/>
      <c r="AK39" s="42">
        <f t="shared" si="25"/>
        <v>0</v>
      </c>
      <c r="AL39" s="42">
        <f>IF(D39="FT",AK39*D14,IF(D39="PT",AK39*D15))</f>
        <v>0</v>
      </c>
      <c r="AM39" s="43">
        <f t="shared" si="26"/>
        <v>0</v>
      </c>
      <c r="AN39" s="45">
        <f t="shared" si="29"/>
        <v>0</v>
      </c>
      <c r="AO39" s="42">
        <f t="shared" si="27"/>
        <v>0</v>
      </c>
      <c r="AP39" s="42">
        <f t="shared" si="27"/>
        <v>0</v>
      </c>
      <c r="AQ39" s="43">
        <f t="shared" si="28"/>
        <v>0</v>
      </c>
      <c r="AS39" s="51"/>
      <c r="AT39" s="51"/>
      <c r="AU39" s="51"/>
      <c r="AV39" s="51"/>
    </row>
    <row r="40" spans="1:48" x14ac:dyDescent="0.25">
      <c r="A40" s="35">
        <v>6</v>
      </c>
      <c r="B40" s="214">
        <f>'1. IBS Calculator'!B22</f>
        <v>0</v>
      </c>
      <c r="C40" s="49" t="s">
        <v>91</v>
      </c>
      <c r="D40" s="38" t="s">
        <v>89</v>
      </c>
      <c r="E40" s="39">
        <f>'1. IBS Calculator'!I68</f>
        <v>0</v>
      </c>
      <c r="F40" s="41"/>
      <c r="G40" s="446"/>
      <c r="H40" s="447"/>
      <c r="I40" s="42">
        <f t="shared" si="17"/>
        <v>0</v>
      </c>
      <c r="J40" s="42">
        <f>IF(D40="FT",I40*D14,IF(D40="PT",I40*D15))</f>
        <v>0</v>
      </c>
      <c r="K40" s="43">
        <f t="shared" si="18"/>
        <v>0</v>
      </c>
      <c r="L40" s="44">
        <f>'1. IBS Calculator'!N68</f>
        <v>0</v>
      </c>
      <c r="M40" s="41"/>
      <c r="N40" s="452"/>
      <c r="O40" s="453"/>
      <c r="P40" s="42">
        <f t="shared" si="19"/>
        <v>0</v>
      </c>
      <c r="Q40" s="42">
        <f>IF(D40="FT",P40*D15,IF(D40="PT",P40*D16))</f>
        <v>0</v>
      </c>
      <c r="R40" s="43">
        <f t="shared" si="20"/>
        <v>0</v>
      </c>
      <c r="S40" s="44">
        <f>'1. IBS Calculator'!T68</f>
        <v>0</v>
      </c>
      <c r="T40" s="46"/>
      <c r="U40" s="458"/>
      <c r="V40" s="459"/>
      <c r="W40" s="42">
        <f t="shared" si="21"/>
        <v>0</v>
      </c>
      <c r="X40" s="42">
        <f>IF(D40="FT",W40*D15,IF(D40="PT",W40*D16))</f>
        <v>0</v>
      </c>
      <c r="Y40" s="43">
        <f t="shared" si="22"/>
        <v>0</v>
      </c>
      <c r="Z40" s="44">
        <f>'1. IBS Calculator'!Z68</f>
        <v>0</v>
      </c>
      <c r="AA40" s="41"/>
      <c r="AB40" s="452"/>
      <c r="AC40" s="453"/>
      <c r="AD40" s="42">
        <f t="shared" si="23"/>
        <v>0</v>
      </c>
      <c r="AE40" s="42">
        <f>IF(D40="FT",AD40*D15,IF(D40="PT",AD40*D16))</f>
        <v>0</v>
      </c>
      <c r="AF40" s="43">
        <f t="shared" si="24"/>
        <v>0</v>
      </c>
      <c r="AG40" s="44">
        <f>'1. IBS Calculator'!AE68</f>
        <v>0</v>
      </c>
      <c r="AH40" s="41"/>
      <c r="AI40" s="452"/>
      <c r="AJ40" s="453"/>
      <c r="AK40" s="42">
        <f t="shared" si="25"/>
        <v>0</v>
      </c>
      <c r="AL40" s="42">
        <f>IF(D40="FT",AK40*D14,IF(D40="PT",AK40*D15))</f>
        <v>0</v>
      </c>
      <c r="AM40" s="43">
        <f t="shared" si="26"/>
        <v>0</v>
      </c>
      <c r="AN40" s="45">
        <f t="shared" si="29"/>
        <v>0</v>
      </c>
      <c r="AO40" s="42">
        <f t="shared" si="27"/>
        <v>0</v>
      </c>
      <c r="AP40" s="42">
        <f t="shared" si="27"/>
        <v>0</v>
      </c>
      <c r="AQ40" s="43">
        <f t="shared" si="28"/>
        <v>0</v>
      </c>
      <c r="AS40" s="51"/>
      <c r="AT40" s="51"/>
      <c r="AU40" s="51"/>
      <c r="AV40" s="51"/>
    </row>
    <row r="41" spans="1:48" x14ac:dyDescent="0.25">
      <c r="A41" s="566" t="s">
        <v>17</v>
      </c>
      <c r="B41" s="567"/>
      <c r="C41" s="567"/>
      <c r="D41" s="568"/>
      <c r="E41" s="425"/>
      <c r="F41" s="426"/>
      <c r="G41" s="426"/>
      <c r="H41" s="426"/>
      <c r="I41" s="426"/>
      <c r="J41" s="426"/>
      <c r="K41" s="427"/>
      <c r="L41" s="544"/>
      <c r="M41" s="426"/>
      <c r="N41" s="426"/>
      <c r="O41" s="426"/>
      <c r="P41" s="426"/>
      <c r="Q41" s="426"/>
      <c r="R41" s="427"/>
      <c r="S41" s="544"/>
      <c r="T41" s="426"/>
      <c r="U41" s="426"/>
      <c r="V41" s="426"/>
      <c r="W41" s="426"/>
      <c r="X41" s="426"/>
      <c r="Y41" s="427"/>
      <c r="Z41" s="544"/>
      <c r="AA41" s="426"/>
      <c r="AB41" s="426"/>
      <c r="AC41" s="426"/>
      <c r="AD41" s="426"/>
      <c r="AE41" s="426"/>
      <c r="AF41" s="427"/>
      <c r="AG41" s="544"/>
      <c r="AH41" s="426"/>
      <c r="AI41" s="426"/>
      <c r="AJ41" s="426"/>
      <c r="AK41" s="426"/>
      <c r="AL41" s="426"/>
      <c r="AM41" s="427"/>
      <c r="AN41" s="322"/>
      <c r="AO41" s="305"/>
      <c r="AP41" s="305"/>
      <c r="AQ41" s="323"/>
      <c r="AS41" s="52"/>
      <c r="AT41" s="52"/>
      <c r="AU41" s="52"/>
      <c r="AV41" s="52"/>
    </row>
    <row r="42" spans="1:48" x14ac:dyDescent="0.25">
      <c r="A42" s="33" t="s">
        <v>8</v>
      </c>
      <c r="B42" s="564" t="s">
        <v>18</v>
      </c>
      <c r="C42" s="564"/>
      <c r="D42" s="565"/>
      <c r="E42" s="334"/>
      <c r="F42" s="334"/>
      <c r="G42" s="334"/>
      <c r="H42" s="334"/>
      <c r="I42" s="334"/>
      <c r="J42" s="334"/>
      <c r="K42" s="335"/>
      <c r="L42" s="570"/>
      <c r="M42" s="432"/>
      <c r="N42" s="432"/>
      <c r="O42" s="432"/>
      <c r="P42" s="432"/>
      <c r="Q42" s="432"/>
      <c r="R42" s="433"/>
      <c r="S42" s="570"/>
      <c r="T42" s="432"/>
      <c r="U42" s="432"/>
      <c r="V42" s="432"/>
      <c r="W42" s="432"/>
      <c r="X42" s="432"/>
      <c r="Y42" s="433"/>
      <c r="Z42" s="570"/>
      <c r="AA42" s="432"/>
      <c r="AB42" s="432"/>
      <c r="AC42" s="432"/>
      <c r="AD42" s="432"/>
      <c r="AE42" s="432"/>
      <c r="AF42" s="433"/>
      <c r="AG42" s="570"/>
      <c r="AH42" s="432"/>
      <c r="AI42" s="432"/>
      <c r="AJ42" s="432"/>
      <c r="AK42" s="432"/>
      <c r="AL42" s="432"/>
      <c r="AM42" s="433"/>
      <c r="AN42" s="322"/>
      <c r="AO42" s="305"/>
      <c r="AP42" s="305"/>
      <c r="AQ42" s="323"/>
    </row>
    <row r="43" spans="1:48" x14ac:dyDescent="0.25">
      <c r="A43" s="35">
        <v>1</v>
      </c>
      <c r="B43" s="36" t="str">
        <f>'1. IBS Calculator'!B25</f>
        <v>Postdoc #1</v>
      </c>
      <c r="C43" s="428"/>
      <c r="D43" s="38" t="s">
        <v>89</v>
      </c>
      <c r="E43" s="39">
        <f>'1. IBS Calculator'!I71</f>
        <v>0</v>
      </c>
      <c r="F43" s="41">
        <v>0</v>
      </c>
      <c r="G43" s="448"/>
      <c r="H43" s="449"/>
      <c r="I43" s="42">
        <f>E43*F43</f>
        <v>0</v>
      </c>
      <c r="J43" s="42">
        <f>IF(D43="FT",I43*D14,IF(D43="PT",I43*D15))</f>
        <v>0</v>
      </c>
      <c r="K43" s="43">
        <f t="shared" si="18"/>
        <v>0</v>
      </c>
      <c r="L43" s="44">
        <f>'1. IBS Calculator'!N71</f>
        <v>0</v>
      </c>
      <c r="M43" s="41">
        <v>0</v>
      </c>
      <c r="N43" s="448"/>
      <c r="O43" s="449"/>
      <c r="P43" s="42">
        <f>L43*M43</f>
        <v>0</v>
      </c>
      <c r="Q43" s="42">
        <f>IF(D43="FT",P43*D14,IF(D43="PT",P43*D15))</f>
        <v>0</v>
      </c>
      <c r="R43" s="43">
        <f t="shared" ref="R43:R53" si="30">P43+Q43</f>
        <v>0</v>
      </c>
      <c r="S43" s="44">
        <f>'1. IBS Calculator'!T71</f>
        <v>0</v>
      </c>
      <c r="T43" s="41">
        <v>0</v>
      </c>
      <c r="U43" s="448"/>
      <c r="V43" s="449"/>
      <c r="W43" s="42">
        <f>S43*T43</f>
        <v>0</v>
      </c>
      <c r="X43" s="42">
        <f>IF(D43="FT",W43*D14,IF(D43="PT",W43*D15))</f>
        <v>0</v>
      </c>
      <c r="Y43" s="43">
        <f t="shared" ref="Y43:Y46" si="31">W43+X43</f>
        <v>0</v>
      </c>
      <c r="Z43" s="44">
        <f>'1. IBS Calculator'!Z71</f>
        <v>0</v>
      </c>
      <c r="AA43" s="41">
        <v>0</v>
      </c>
      <c r="AB43" s="448"/>
      <c r="AC43" s="449"/>
      <c r="AD43" s="42">
        <f>Z43*AA43</f>
        <v>0</v>
      </c>
      <c r="AE43" s="42">
        <f>IF(D43="FT",AD43*D14,IF(D43="PT",AD43*D15))</f>
        <v>0</v>
      </c>
      <c r="AF43" s="43">
        <f t="shared" ref="AF43:AF46" si="32">AD43+AE43</f>
        <v>0</v>
      </c>
      <c r="AG43" s="44">
        <f>'1. IBS Calculator'!AE71</f>
        <v>0</v>
      </c>
      <c r="AH43" s="41">
        <v>0</v>
      </c>
      <c r="AI43" s="448"/>
      <c r="AJ43" s="449"/>
      <c r="AK43" s="42">
        <f>AG43*AH43</f>
        <v>0</v>
      </c>
      <c r="AL43" s="42">
        <f>IF(D43="FT",AK43*D14,IF(D43="PT",AK43*D15))</f>
        <v>0</v>
      </c>
      <c r="AM43" s="43">
        <f t="shared" ref="AM43:AM46" si="33">AK43+AL43</f>
        <v>0</v>
      </c>
      <c r="AN43" s="45">
        <f>F43+M43+T43+AA43+AH43</f>
        <v>0</v>
      </c>
      <c r="AO43" s="42">
        <f t="shared" ref="AO43:AP46" si="34">I43+P43+W43+AD43+AK43</f>
        <v>0</v>
      </c>
      <c r="AP43" s="42">
        <f t="shared" si="34"/>
        <v>0</v>
      </c>
      <c r="AQ43" s="43">
        <f>AO43+AP43</f>
        <v>0</v>
      </c>
    </row>
    <row r="44" spans="1:48" x14ac:dyDescent="0.25">
      <c r="A44" s="35">
        <v>2</v>
      </c>
      <c r="B44" s="36" t="str">
        <f>'1. IBS Calculator'!B26</f>
        <v>Postdoc #2</v>
      </c>
      <c r="C44" s="429"/>
      <c r="D44" s="38" t="s">
        <v>89</v>
      </c>
      <c r="E44" s="39">
        <f>'1. IBS Calculator'!I72</f>
        <v>0</v>
      </c>
      <c r="F44" s="41"/>
      <c r="G44" s="450"/>
      <c r="H44" s="451"/>
      <c r="I44" s="42">
        <f>E44*F44</f>
        <v>0</v>
      </c>
      <c r="J44" s="42">
        <f>IF(D44="FT",I44*D14,IF(D44="PT",I44*D15))</f>
        <v>0</v>
      </c>
      <c r="K44" s="43">
        <f t="shared" si="18"/>
        <v>0</v>
      </c>
      <c r="L44" s="44">
        <f>'1. IBS Calculator'!N72</f>
        <v>0</v>
      </c>
      <c r="M44" s="41"/>
      <c r="N44" s="450"/>
      <c r="O44" s="451"/>
      <c r="P44" s="42">
        <f>L44*M44</f>
        <v>0</v>
      </c>
      <c r="Q44" s="42">
        <f>IF(D44="FT",P44*D14,IF(D44="PT",P44*D15))</f>
        <v>0</v>
      </c>
      <c r="R44" s="43">
        <f t="shared" si="30"/>
        <v>0</v>
      </c>
      <c r="S44" s="44">
        <f>'1. IBS Calculator'!T72</f>
        <v>0</v>
      </c>
      <c r="T44" s="41"/>
      <c r="U44" s="450"/>
      <c r="V44" s="451"/>
      <c r="W44" s="42">
        <f>S44*T44</f>
        <v>0</v>
      </c>
      <c r="X44" s="42">
        <f>IF(D44="FT",W44*D14,IF(D44="PT",W44*D15))</f>
        <v>0</v>
      </c>
      <c r="Y44" s="43">
        <f t="shared" si="31"/>
        <v>0</v>
      </c>
      <c r="Z44" s="44">
        <f>'1. IBS Calculator'!Z72</f>
        <v>0</v>
      </c>
      <c r="AA44" s="41"/>
      <c r="AB44" s="450"/>
      <c r="AC44" s="451"/>
      <c r="AD44" s="42">
        <f>Z44*AA44</f>
        <v>0</v>
      </c>
      <c r="AE44" s="42">
        <f>IF(D44="FT",AD44*D14,IF(D44="PT",AD44*D15))</f>
        <v>0</v>
      </c>
      <c r="AF44" s="43">
        <f t="shared" si="32"/>
        <v>0</v>
      </c>
      <c r="AG44" s="44">
        <f>'1. IBS Calculator'!AE72</f>
        <v>0</v>
      </c>
      <c r="AH44" s="41"/>
      <c r="AI44" s="450"/>
      <c r="AJ44" s="451"/>
      <c r="AK44" s="42">
        <f>AG44*AH44</f>
        <v>0</v>
      </c>
      <c r="AL44" s="42">
        <f>IF(D44="FT",AK44*D14,IF(D44="PT",AK44*D15))</f>
        <v>0</v>
      </c>
      <c r="AM44" s="43">
        <f t="shared" si="33"/>
        <v>0</v>
      </c>
      <c r="AN44" s="45">
        <f>F44+M44+T44+AA44+AH44</f>
        <v>0</v>
      </c>
      <c r="AO44" s="42">
        <f t="shared" si="34"/>
        <v>0</v>
      </c>
      <c r="AP44" s="42">
        <f t="shared" si="34"/>
        <v>0</v>
      </c>
      <c r="AQ44" s="43">
        <f>AO44+AP44</f>
        <v>0</v>
      </c>
    </row>
    <row r="45" spans="1:48" x14ac:dyDescent="0.25">
      <c r="A45" s="35">
        <v>3</v>
      </c>
      <c r="B45" s="36" t="str">
        <f>'1. IBS Calculator'!B27</f>
        <v>Postdoc #3</v>
      </c>
      <c r="C45" s="429"/>
      <c r="D45" s="38" t="s">
        <v>89</v>
      </c>
      <c r="E45" s="39">
        <f>'1. IBS Calculator'!I73</f>
        <v>0</v>
      </c>
      <c r="F45" s="41"/>
      <c r="G45" s="450"/>
      <c r="H45" s="451"/>
      <c r="I45" s="42">
        <f>E45*F45</f>
        <v>0</v>
      </c>
      <c r="J45" s="42">
        <f>IF(D45="FT",I45*D14,IF(D45="PT",I45*D15))</f>
        <v>0</v>
      </c>
      <c r="K45" s="43">
        <f t="shared" si="18"/>
        <v>0</v>
      </c>
      <c r="L45" s="44">
        <f>'1. IBS Calculator'!N73</f>
        <v>0</v>
      </c>
      <c r="M45" s="41"/>
      <c r="N45" s="450"/>
      <c r="O45" s="451"/>
      <c r="P45" s="42">
        <f>L45*M45</f>
        <v>0</v>
      </c>
      <c r="Q45" s="42">
        <f>IF(D45="FT",P45*D14,IF(D45="PT",P45*D15))</f>
        <v>0</v>
      </c>
      <c r="R45" s="43">
        <f t="shared" si="30"/>
        <v>0</v>
      </c>
      <c r="S45" s="44">
        <f>'1. IBS Calculator'!T73</f>
        <v>0</v>
      </c>
      <c r="T45" s="41"/>
      <c r="U45" s="450"/>
      <c r="V45" s="451"/>
      <c r="W45" s="42">
        <f>S45*T45</f>
        <v>0</v>
      </c>
      <c r="X45" s="42">
        <f>IF(D45="FT",W45*D14,IF(D45="PT",W45*D15))</f>
        <v>0</v>
      </c>
      <c r="Y45" s="43">
        <f t="shared" si="31"/>
        <v>0</v>
      </c>
      <c r="Z45" s="44">
        <f>'1. IBS Calculator'!Z73</f>
        <v>0</v>
      </c>
      <c r="AA45" s="41"/>
      <c r="AB45" s="450"/>
      <c r="AC45" s="451"/>
      <c r="AD45" s="42">
        <f>Z45*AA45</f>
        <v>0</v>
      </c>
      <c r="AE45" s="42">
        <f>IF(D45="FT",AD45*D14,IF(D45="PT",AD45*D15))</f>
        <v>0</v>
      </c>
      <c r="AF45" s="43">
        <f t="shared" si="32"/>
        <v>0</v>
      </c>
      <c r="AG45" s="44">
        <f>'1. IBS Calculator'!AE73</f>
        <v>0</v>
      </c>
      <c r="AH45" s="41"/>
      <c r="AI45" s="450"/>
      <c r="AJ45" s="451"/>
      <c r="AK45" s="42">
        <f>AG45*AH45</f>
        <v>0</v>
      </c>
      <c r="AL45" s="42">
        <f>IF(D45="FT",AK45*D14,IF(D45="PT",AK45*D15))</f>
        <v>0</v>
      </c>
      <c r="AM45" s="43">
        <f t="shared" si="33"/>
        <v>0</v>
      </c>
      <c r="AN45" s="45">
        <f>F45+M45+T45+AA45+AH45</f>
        <v>0</v>
      </c>
      <c r="AO45" s="42">
        <f t="shared" si="34"/>
        <v>0</v>
      </c>
      <c r="AP45" s="42">
        <f t="shared" si="34"/>
        <v>0</v>
      </c>
      <c r="AQ45" s="43">
        <f>AO45+AP45</f>
        <v>0</v>
      </c>
    </row>
    <row r="46" spans="1:48" x14ac:dyDescent="0.25">
      <c r="A46" s="53">
        <v>4</v>
      </c>
      <c r="B46" s="54" t="str">
        <f>'1. IBS Calculator'!B28</f>
        <v>Postdoc #4</v>
      </c>
      <c r="C46" s="430"/>
      <c r="D46" s="38" t="s">
        <v>89</v>
      </c>
      <c r="E46" s="39">
        <f>'1. IBS Calculator'!I74</f>
        <v>0</v>
      </c>
      <c r="F46" s="55"/>
      <c r="G46" s="452"/>
      <c r="H46" s="453"/>
      <c r="I46" s="42">
        <f>E46*F46</f>
        <v>0</v>
      </c>
      <c r="J46" s="56">
        <f>IF(D46="FT",I46*D14,IF(D46="PT",I46*D15))</f>
        <v>0</v>
      </c>
      <c r="K46" s="57">
        <f t="shared" si="18"/>
        <v>0</v>
      </c>
      <c r="L46" s="44">
        <f>'1. IBS Calculator'!N74</f>
        <v>0</v>
      </c>
      <c r="M46" s="55"/>
      <c r="N46" s="452"/>
      <c r="O46" s="453"/>
      <c r="P46" s="42">
        <f>L46*M46</f>
        <v>0</v>
      </c>
      <c r="Q46" s="56">
        <f>IF(D46="FT",P46*D14,IF(D46="PT",P46*D15))</f>
        <v>0</v>
      </c>
      <c r="R46" s="57">
        <f t="shared" si="30"/>
        <v>0</v>
      </c>
      <c r="S46" s="44">
        <f>'1. IBS Calculator'!T74</f>
        <v>0</v>
      </c>
      <c r="T46" s="55"/>
      <c r="U46" s="452"/>
      <c r="V46" s="453"/>
      <c r="W46" s="42">
        <f>S46*T46</f>
        <v>0</v>
      </c>
      <c r="X46" s="56">
        <f>IF(D46="FT",W46*D14,IF(D46="PT",W46*D15))</f>
        <v>0</v>
      </c>
      <c r="Y46" s="57">
        <f t="shared" si="31"/>
        <v>0</v>
      </c>
      <c r="Z46" s="44">
        <f>'1. IBS Calculator'!Z74</f>
        <v>0</v>
      </c>
      <c r="AA46" s="55"/>
      <c r="AB46" s="452"/>
      <c r="AC46" s="453"/>
      <c r="AD46" s="42">
        <f>Z46*AA46</f>
        <v>0</v>
      </c>
      <c r="AE46" s="56">
        <f>IF(D46="FT",AD46*D14,IF(D46="PT",AD46*D15))</f>
        <v>0</v>
      </c>
      <c r="AF46" s="57">
        <f t="shared" si="32"/>
        <v>0</v>
      </c>
      <c r="AG46" s="44">
        <f>'1. IBS Calculator'!AE74</f>
        <v>0</v>
      </c>
      <c r="AH46" s="55"/>
      <c r="AI46" s="452"/>
      <c r="AJ46" s="453"/>
      <c r="AK46" s="42">
        <f>AG46*AH46</f>
        <v>0</v>
      </c>
      <c r="AL46" s="56">
        <f>IF(D46="FT",AK46*D14,IF(D46="PT",AK46*D15))</f>
        <v>0</v>
      </c>
      <c r="AM46" s="57">
        <f t="shared" si="33"/>
        <v>0</v>
      </c>
      <c r="AN46" s="58">
        <f>F46+M46+T46+AA46+AH46</f>
        <v>0</v>
      </c>
      <c r="AO46" s="42">
        <f t="shared" si="34"/>
        <v>0</v>
      </c>
      <c r="AP46" s="56">
        <f t="shared" si="34"/>
        <v>0</v>
      </c>
      <c r="AQ46" s="43">
        <f>AO46+AP46</f>
        <v>0</v>
      </c>
    </row>
    <row r="47" spans="1:48" ht="30.75" customHeight="1" x14ac:dyDescent="0.25">
      <c r="A47" s="34" t="s">
        <v>8</v>
      </c>
      <c r="B47" s="617" t="s">
        <v>27</v>
      </c>
      <c r="C47" s="618"/>
      <c r="D47" s="619"/>
      <c r="E47" s="59"/>
      <c r="F47" s="60" t="s">
        <v>85</v>
      </c>
      <c r="G47" s="615" t="s">
        <v>92</v>
      </c>
      <c r="H47" s="616"/>
      <c r="I47" s="431"/>
      <c r="J47" s="432"/>
      <c r="K47" s="433"/>
      <c r="L47" s="61"/>
      <c r="M47" s="60" t="s">
        <v>85</v>
      </c>
      <c r="N47" s="615" t="s">
        <v>92</v>
      </c>
      <c r="O47" s="616"/>
      <c r="P47" s="545"/>
      <c r="Q47" s="546"/>
      <c r="R47" s="547"/>
      <c r="S47" s="61"/>
      <c r="T47" s="60" t="s">
        <v>85</v>
      </c>
      <c r="U47" s="615" t="s">
        <v>92</v>
      </c>
      <c r="V47" s="616"/>
      <c r="W47" s="545"/>
      <c r="X47" s="546"/>
      <c r="Y47" s="547"/>
      <c r="Z47" s="61"/>
      <c r="AA47" s="60" t="s">
        <v>85</v>
      </c>
      <c r="AB47" s="615" t="s">
        <v>92</v>
      </c>
      <c r="AC47" s="616"/>
      <c r="AD47" s="545"/>
      <c r="AE47" s="546"/>
      <c r="AF47" s="547"/>
      <c r="AG47" s="61"/>
      <c r="AH47" s="60" t="s">
        <v>85</v>
      </c>
      <c r="AI47" s="615" t="s">
        <v>92</v>
      </c>
      <c r="AJ47" s="616"/>
      <c r="AK47" s="545"/>
      <c r="AL47" s="546"/>
      <c r="AM47" s="547"/>
      <c r="AN47" s="652"/>
      <c r="AO47" s="653"/>
      <c r="AP47" s="653"/>
      <c r="AQ47" s="654"/>
    </row>
    <row r="48" spans="1:48" x14ac:dyDescent="0.25">
      <c r="A48" s="62">
        <v>5</v>
      </c>
      <c r="B48" s="63" t="str">
        <f>'1. IBS Calculator'!B30</f>
        <v>Graduate Students</v>
      </c>
      <c r="C48" s="428"/>
      <c r="D48" s="38" t="s">
        <v>93</v>
      </c>
      <c r="E48" s="64">
        <f>'1. IBS Calculator'!I76</f>
        <v>0</v>
      </c>
      <c r="F48" s="65">
        <v>0</v>
      </c>
      <c r="G48" s="421">
        <v>0</v>
      </c>
      <c r="H48" s="422"/>
      <c r="I48" s="66">
        <f t="shared" ref="I48:I53" si="35">E48*F48*G48</f>
        <v>0</v>
      </c>
      <c r="J48" s="56">
        <f>IF(D48="FT",I48*D14,IF(D48="PT",I48*D15))</f>
        <v>0</v>
      </c>
      <c r="K48" s="57">
        <f t="shared" si="18"/>
        <v>0</v>
      </c>
      <c r="L48" s="67">
        <f>'1. IBS Calculator'!N76</f>
        <v>0</v>
      </c>
      <c r="M48" s="65">
        <v>0</v>
      </c>
      <c r="N48" s="421">
        <v>0</v>
      </c>
      <c r="O48" s="422"/>
      <c r="P48" s="66">
        <f t="shared" ref="P48:P53" si="36">L48*M48*N48</f>
        <v>0</v>
      </c>
      <c r="Q48" s="56">
        <f>IF(D48="FT",P48*D14,IF(D48="PT",P48*D15))</f>
        <v>0</v>
      </c>
      <c r="R48" s="57">
        <f t="shared" si="30"/>
        <v>0</v>
      </c>
      <c r="S48" s="67">
        <f>'1. IBS Calculator'!T76</f>
        <v>0</v>
      </c>
      <c r="T48" s="65">
        <v>0</v>
      </c>
      <c r="U48" s="421">
        <v>0</v>
      </c>
      <c r="V48" s="422"/>
      <c r="W48" s="66">
        <f t="shared" ref="W48:W53" si="37">S48*T48*U48</f>
        <v>0</v>
      </c>
      <c r="X48" s="56">
        <f>IF(D48="FT",W48*D14,IF(D48="PT",W48*D15))</f>
        <v>0</v>
      </c>
      <c r="Y48" s="68">
        <f t="shared" ref="Y48:Y53" si="38">W48+X48</f>
        <v>0</v>
      </c>
      <c r="Z48" s="67">
        <f>'1. IBS Calculator'!Z76</f>
        <v>0</v>
      </c>
      <c r="AA48" s="65"/>
      <c r="AB48" s="421"/>
      <c r="AC48" s="422"/>
      <c r="AD48" s="66">
        <f t="shared" ref="AD48:AD53" si="39">Z48*AA48*AB48</f>
        <v>0</v>
      </c>
      <c r="AE48" s="56">
        <f>IF(D48="FT",AD48*D14,IF(D48="PT",AD48*D15))</f>
        <v>0</v>
      </c>
      <c r="AF48" s="68">
        <f t="shared" ref="AF48:AF53" si="40">AD48+AE48</f>
        <v>0</v>
      </c>
      <c r="AG48" s="67">
        <f>'1. IBS Calculator'!AE76</f>
        <v>0</v>
      </c>
      <c r="AH48" s="65"/>
      <c r="AI48" s="421"/>
      <c r="AJ48" s="422"/>
      <c r="AK48" s="66">
        <f t="shared" ref="AK48:AK53" si="41">AG48*AH48*AI48</f>
        <v>0</v>
      </c>
      <c r="AL48" s="56">
        <f>IF(D48="FT",AK48*D14,IF(D48="PT",AK48*D15))</f>
        <v>0</v>
      </c>
      <c r="AM48" s="68">
        <f t="shared" ref="AM48:AM53" si="42">AK48+AL48</f>
        <v>0</v>
      </c>
      <c r="AN48" s="58">
        <f t="shared" ref="AN48:AN53" si="43">(F48*G48)+(M48*N48)+(T48*U48)+(AA48*AB48)+(AH48*AI48)</f>
        <v>0</v>
      </c>
      <c r="AO48" s="42">
        <f t="shared" ref="AO48:AP54" si="44">I48+P48+W48+AD48+AK48</f>
        <v>0</v>
      </c>
      <c r="AP48" s="56">
        <f t="shared" si="44"/>
        <v>0</v>
      </c>
      <c r="AQ48" s="43">
        <f t="shared" ref="AQ48:AQ53" si="45">AO48+AP48</f>
        <v>0</v>
      </c>
    </row>
    <row r="49" spans="1:43" x14ac:dyDescent="0.25">
      <c r="A49" s="35">
        <v>6</v>
      </c>
      <c r="B49" s="36" t="str">
        <f>'1. IBS Calculator'!B31</f>
        <v>Graduate Students</v>
      </c>
      <c r="C49" s="429"/>
      <c r="D49" s="38" t="s">
        <v>93</v>
      </c>
      <c r="E49" s="64">
        <f>'1. IBS Calculator'!I77</f>
        <v>0</v>
      </c>
      <c r="F49" s="41"/>
      <c r="G49" s="421"/>
      <c r="H49" s="422"/>
      <c r="I49" s="66">
        <f t="shared" si="35"/>
        <v>0</v>
      </c>
      <c r="J49" s="56">
        <f>IF(D49="FT",I49*D14,IF(D49="PT",I49*D15))</f>
        <v>0</v>
      </c>
      <c r="K49" s="57">
        <f t="shared" si="18"/>
        <v>0</v>
      </c>
      <c r="L49" s="67">
        <f>'1. IBS Calculator'!N77</f>
        <v>0</v>
      </c>
      <c r="M49" s="41"/>
      <c r="N49" s="421"/>
      <c r="O49" s="422"/>
      <c r="P49" s="66">
        <f t="shared" si="36"/>
        <v>0</v>
      </c>
      <c r="Q49" s="56">
        <f>IF(D49="FT",P49*D14,IF(D49="PT",P49*D15))</f>
        <v>0</v>
      </c>
      <c r="R49" s="57">
        <f t="shared" si="30"/>
        <v>0</v>
      </c>
      <c r="S49" s="67">
        <f>'1. IBS Calculator'!T77</f>
        <v>0</v>
      </c>
      <c r="T49" s="41"/>
      <c r="U49" s="421"/>
      <c r="V49" s="422"/>
      <c r="W49" s="66">
        <f t="shared" si="37"/>
        <v>0</v>
      </c>
      <c r="X49" s="56">
        <f>IF(D49="FT",W49*D14,IF(D49="PT",W49*D15))</f>
        <v>0</v>
      </c>
      <c r="Y49" s="68">
        <f t="shared" si="38"/>
        <v>0</v>
      </c>
      <c r="Z49" s="67">
        <f>'1. IBS Calculator'!Z77</f>
        <v>0</v>
      </c>
      <c r="AA49" s="41"/>
      <c r="AB49" s="421"/>
      <c r="AC49" s="422"/>
      <c r="AD49" s="66">
        <f t="shared" si="39"/>
        <v>0</v>
      </c>
      <c r="AE49" s="56">
        <f>IF(D49="FT",AD49*D14,IF(D49="PT",AD49*D15))</f>
        <v>0</v>
      </c>
      <c r="AF49" s="68">
        <f t="shared" si="40"/>
        <v>0</v>
      </c>
      <c r="AG49" s="67">
        <f>'1. IBS Calculator'!AE77</f>
        <v>0</v>
      </c>
      <c r="AH49" s="41"/>
      <c r="AI49" s="421"/>
      <c r="AJ49" s="422"/>
      <c r="AK49" s="66">
        <f t="shared" si="41"/>
        <v>0</v>
      </c>
      <c r="AL49" s="56">
        <f>IF(D49="FT",AK49*D14,IF(D49="PT",AK49*D15))</f>
        <v>0</v>
      </c>
      <c r="AM49" s="68">
        <f t="shared" si="42"/>
        <v>0</v>
      </c>
      <c r="AN49" s="58">
        <f t="shared" si="43"/>
        <v>0</v>
      </c>
      <c r="AO49" s="42">
        <f t="shared" si="44"/>
        <v>0</v>
      </c>
      <c r="AP49" s="56">
        <f t="shared" si="44"/>
        <v>0</v>
      </c>
      <c r="AQ49" s="43">
        <f t="shared" si="45"/>
        <v>0</v>
      </c>
    </row>
    <row r="50" spans="1:43" x14ac:dyDescent="0.25">
      <c r="A50" s="35">
        <v>7</v>
      </c>
      <c r="B50" s="36" t="str">
        <f>'1. IBS Calculator'!B32</f>
        <v>Graduate Students</v>
      </c>
      <c r="C50" s="429"/>
      <c r="D50" s="38" t="s">
        <v>93</v>
      </c>
      <c r="E50" s="64">
        <f>'1. IBS Calculator'!I78</f>
        <v>0</v>
      </c>
      <c r="F50" s="41"/>
      <c r="G50" s="421"/>
      <c r="H50" s="422"/>
      <c r="I50" s="66">
        <f t="shared" si="35"/>
        <v>0</v>
      </c>
      <c r="J50" s="56">
        <f>IF(D50="FT",I50*D14,IF(D50="PT",I50*D15))</f>
        <v>0</v>
      </c>
      <c r="K50" s="57">
        <f t="shared" si="18"/>
        <v>0</v>
      </c>
      <c r="L50" s="67">
        <f>'1. IBS Calculator'!N78</f>
        <v>0</v>
      </c>
      <c r="M50" s="41"/>
      <c r="N50" s="421"/>
      <c r="O50" s="422"/>
      <c r="P50" s="66">
        <f t="shared" si="36"/>
        <v>0</v>
      </c>
      <c r="Q50" s="56">
        <f>IF(D50="FT",P50*D14,IF(D50="PT",P50*D15))</f>
        <v>0</v>
      </c>
      <c r="R50" s="57">
        <f t="shared" si="30"/>
        <v>0</v>
      </c>
      <c r="S50" s="67">
        <f>'1. IBS Calculator'!T78</f>
        <v>0</v>
      </c>
      <c r="T50" s="41"/>
      <c r="U50" s="421"/>
      <c r="V50" s="422"/>
      <c r="W50" s="66">
        <f t="shared" si="37"/>
        <v>0</v>
      </c>
      <c r="X50" s="56">
        <f>IF(D50="FT",W50*D14,IF(D50="PT",W50*D15))</f>
        <v>0</v>
      </c>
      <c r="Y50" s="68">
        <f t="shared" si="38"/>
        <v>0</v>
      </c>
      <c r="Z50" s="67">
        <f>'1. IBS Calculator'!Z78</f>
        <v>0</v>
      </c>
      <c r="AA50" s="41"/>
      <c r="AB50" s="421"/>
      <c r="AC50" s="422"/>
      <c r="AD50" s="66">
        <f t="shared" si="39"/>
        <v>0</v>
      </c>
      <c r="AE50" s="56">
        <f>IF(D50="FT",AD50*D14,IF(D50="PT",AD50*D15))</f>
        <v>0</v>
      </c>
      <c r="AF50" s="68">
        <f t="shared" si="40"/>
        <v>0</v>
      </c>
      <c r="AG50" s="67">
        <f>'1. IBS Calculator'!AE78</f>
        <v>0</v>
      </c>
      <c r="AH50" s="41"/>
      <c r="AI50" s="421"/>
      <c r="AJ50" s="422"/>
      <c r="AK50" s="66">
        <f t="shared" si="41"/>
        <v>0</v>
      </c>
      <c r="AL50" s="56">
        <f>IF(D50="FT",AK50*D14,IF(D50="PT",AK50*D15))</f>
        <v>0</v>
      </c>
      <c r="AM50" s="68">
        <f t="shared" si="42"/>
        <v>0</v>
      </c>
      <c r="AN50" s="58">
        <f t="shared" si="43"/>
        <v>0</v>
      </c>
      <c r="AO50" s="42">
        <f t="shared" si="44"/>
        <v>0</v>
      </c>
      <c r="AP50" s="56">
        <f t="shared" si="44"/>
        <v>0</v>
      </c>
      <c r="AQ50" s="43">
        <f t="shared" si="45"/>
        <v>0</v>
      </c>
    </row>
    <row r="51" spans="1:43" x14ac:dyDescent="0.25">
      <c r="A51" s="35">
        <v>8</v>
      </c>
      <c r="B51" s="36" t="str">
        <f>'1. IBS Calculator'!B33</f>
        <v>Graduate Students</v>
      </c>
      <c r="C51" s="429"/>
      <c r="D51" s="38" t="s">
        <v>93</v>
      </c>
      <c r="E51" s="64">
        <f>'1. IBS Calculator'!I79</f>
        <v>0</v>
      </c>
      <c r="F51" s="41"/>
      <c r="G51" s="421"/>
      <c r="H51" s="422"/>
      <c r="I51" s="66">
        <f t="shared" si="35"/>
        <v>0</v>
      </c>
      <c r="J51" s="56">
        <f>IF(D51="FT",I51*D14,IF(D51="PT",I51*D15))</f>
        <v>0</v>
      </c>
      <c r="K51" s="57">
        <f t="shared" si="18"/>
        <v>0</v>
      </c>
      <c r="L51" s="67">
        <f>'1. IBS Calculator'!N79</f>
        <v>0</v>
      </c>
      <c r="M51" s="41"/>
      <c r="N51" s="421"/>
      <c r="O51" s="422"/>
      <c r="P51" s="66">
        <f t="shared" si="36"/>
        <v>0</v>
      </c>
      <c r="Q51" s="56">
        <f>IF(D51="FT",P51*D14,IF(D51="PT",P51*D15))</f>
        <v>0</v>
      </c>
      <c r="R51" s="57">
        <f t="shared" si="30"/>
        <v>0</v>
      </c>
      <c r="S51" s="67">
        <f>'1. IBS Calculator'!T79</f>
        <v>0</v>
      </c>
      <c r="T51" s="41"/>
      <c r="U51" s="421"/>
      <c r="V51" s="422"/>
      <c r="W51" s="66">
        <f t="shared" si="37"/>
        <v>0</v>
      </c>
      <c r="X51" s="56">
        <f>IF(D51="FT",W51*D14,IF(D51="PT",W51*D15))</f>
        <v>0</v>
      </c>
      <c r="Y51" s="68">
        <f t="shared" si="38"/>
        <v>0</v>
      </c>
      <c r="Z51" s="67">
        <f>'1. IBS Calculator'!Z79</f>
        <v>0</v>
      </c>
      <c r="AA51" s="41"/>
      <c r="AB51" s="421"/>
      <c r="AC51" s="422"/>
      <c r="AD51" s="66">
        <f t="shared" si="39"/>
        <v>0</v>
      </c>
      <c r="AE51" s="56">
        <f>IF(D51="FT",AD51*D14,IF(D51="PT",AD51*D15))</f>
        <v>0</v>
      </c>
      <c r="AF51" s="68">
        <f t="shared" si="40"/>
        <v>0</v>
      </c>
      <c r="AG51" s="67">
        <f>'1. IBS Calculator'!AE79</f>
        <v>0</v>
      </c>
      <c r="AH51" s="41"/>
      <c r="AI51" s="421"/>
      <c r="AJ51" s="422"/>
      <c r="AK51" s="66">
        <f t="shared" si="41"/>
        <v>0</v>
      </c>
      <c r="AL51" s="56">
        <f>IF(D51="FT",AK51*D14,IF(D51="PT",AK51*D15))</f>
        <v>0</v>
      </c>
      <c r="AM51" s="68">
        <f t="shared" si="42"/>
        <v>0</v>
      </c>
      <c r="AN51" s="58">
        <f t="shared" si="43"/>
        <v>0</v>
      </c>
      <c r="AO51" s="42">
        <f t="shared" si="44"/>
        <v>0</v>
      </c>
      <c r="AP51" s="56">
        <f t="shared" si="44"/>
        <v>0</v>
      </c>
      <c r="AQ51" s="43">
        <f t="shared" si="45"/>
        <v>0</v>
      </c>
    </row>
    <row r="52" spans="1:43" x14ac:dyDescent="0.25">
      <c r="A52" s="35">
        <v>9</v>
      </c>
      <c r="B52" s="36" t="str">
        <f>'1. IBS Calculator'!B34</f>
        <v>Undergraduate Students</v>
      </c>
      <c r="C52" s="429"/>
      <c r="D52" s="38" t="s">
        <v>93</v>
      </c>
      <c r="E52" s="64">
        <f>'1. IBS Calculator'!I80</f>
        <v>0</v>
      </c>
      <c r="F52" s="41"/>
      <c r="G52" s="421"/>
      <c r="H52" s="422"/>
      <c r="I52" s="66">
        <f t="shared" si="35"/>
        <v>0</v>
      </c>
      <c r="J52" s="56">
        <f>IF(D52="FT",I52*D14,IF(D52="PT",I52*D15))</f>
        <v>0</v>
      </c>
      <c r="K52" s="57">
        <f t="shared" si="18"/>
        <v>0</v>
      </c>
      <c r="L52" s="67">
        <f>'1. IBS Calculator'!N80</f>
        <v>0</v>
      </c>
      <c r="M52" s="41"/>
      <c r="N52" s="421"/>
      <c r="O52" s="422"/>
      <c r="P52" s="66">
        <f t="shared" si="36"/>
        <v>0</v>
      </c>
      <c r="Q52" s="56">
        <f>IF(D52="FT",P52*D14,IF(D52="PT",P52*D15))</f>
        <v>0</v>
      </c>
      <c r="R52" s="57">
        <f t="shared" si="30"/>
        <v>0</v>
      </c>
      <c r="S52" s="67">
        <f>'1. IBS Calculator'!T80</f>
        <v>0</v>
      </c>
      <c r="T52" s="41"/>
      <c r="U52" s="421"/>
      <c r="V52" s="422"/>
      <c r="W52" s="66">
        <f t="shared" si="37"/>
        <v>0</v>
      </c>
      <c r="X52" s="56">
        <f>IF(D52="FT",W52*D14,IF(D52="PT",W52*D15))</f>
        <v>0</v>
      </c>
      <c r="Y52" s="68">
        <f t="shared" si="38"/>
        <v>0</v>
      </c>
      <c r="Z52" s="67">
        <f>'1. IBS Calculator'!Z80</f>
        <v>0</v>
      </c>
      <c r="AA52" s="41"/>
      <c r="AB52" s="421"/>
      <c r="AC52" s="422"/>
      <c r="AD52" s="66">
        <f t="shared" si="39"/>
        <v>0</v>
      </c>
      <c r="AE52" s="56">
        <f>IF(D52="FT",AD52*D14,IF(D52="PT",AD52*D15))</f>
        <v>0</v>
      </c>
      <c r="AF52" s="68">
        <f t="shared" si="40"/>
        <v>0</v>
      </c>
      <c r="AG52" s="67">
        <f>'1. IBS Calculator'!AE80</f>
        <v>0</v>
      </c>
      <c r="AH52" s="41"/>
      <c r="AI52" s="421"/>
      <c r="AJ52" s="422"/>
      <c r="AK52" s="66">
        <f t="shared" si="41"/>
        <v>0</v>
      </c>
      <c r="AL52" s="56">
        <f>IF(D52="FT",AK52*D14,IF(D52="PT",AK52*D15))</f>
        <v>0</v>
      </c>
      <c r="AM52" s="68">
        <f t="shared" si="42"/>
        <v>0</v>
      </c>
      <c r="AN52" s="58">
        <f t="shared" si="43"/>
        <v>0</v>
      </c>
      <c r="AO52" s="42">
        <f t="shared" si="44"/>
        <v>0</v>
      </c>
      <c r="AP52" s="56">
        <f t="shared" si="44"/>
        <v>0</v>
      </c>
      <c r="AQ52" s="43">
        <f t="shared" si="45"/>
        <v>0</v>
      </c>
    </row>
    <row r="53" spans="1:43" ht="12.6" thickBot="1" x14ac:dyDescent="0.3">
      <c r="A53" s="35">
        <v>10</v>
      </c>
      <c r="B53" s="36" t="str">
        <f>'1. IBS Calculator'!B35</f>
        <v>Undergraduate Students</v>
      </c>
      <c r="C53" s="430"/>
      <c r="D53" s="38" t="s">
        <v>93</v>
      </c>
      <c r="E53" s="64">
        <f>'1. IBS Calculator'!I81</f>
        <v>0</v>
      </c>
      <c r="F53" s="41"/>
      <c r="G53" s="421"/>
      <c r="H53" s="422"/>
      <c r="I53" s="56">
        <f t="shared" si="35"/>
        <v>0</v>
      </c>
      <c r="J53" s="56">
        <f>IF(D53="FT",I53*D14,IF(D53="PT",I53*D15))</f>
        <v>0</v>
      </c>
      <c r="K53" s="57">
        <f t="shared" si="18"/>
        <v>0</v>
      </c>
      <c r="L53" s="67">
        <f>'1. IBS Calculator'!N81</f>
        <v>0</v>
      </c>
      <c r="M53" s="41"/>
      <c r="N53" s="421"/>
      <c r="O53" s="422"/>
      <c r="P53" s="140">
        <f t="shared" si="36"/>
        <v>0</v>
      </c>
      <c r="Q53" s="56">
        <f>IF(D53="FT",P53*D14,IF(D53="PT",P53*D15))</f>
        <v>0</v>
      </c>
      <c r="R53" s="57">
        <f t="shared" si="30"/>
        <v>0</v>
      </c>
      <c r="S53" s="67">
        <f>'1. IBS Calculator'!T81</f>
        <v>0</v>
      </c>
      <c r="T53" s="41"/>
      <c r="U53" s="421"/>
      <c r="V53" s="422"/>
      <c r="W53" s="140">
        <f t="shared" si="37"/>
        <v>0</v>
      </c>
      <c r="X53" s="56">
        <f>IF(D53="FT",W53*D14,IF(D53="PT",W53*D15))</f>
        <v>0</v>
      </c>
      <c r="Y53" s="144">
        <f t="shared" si="38"/>
        <v>0</v>
      </c>
      <c r="Z53" s="67">
        <f>'1. IBS Calculator'!Z81</f>
        <v>0</v>
      </c>
      <c r="AA53" s="41"/>
      <c r="AB53" s="421"/>
      <c r="AC53" s="422"/>
      <c r="AD53" s="140">
        <f t="shared" si="39"/>
        <v>0</v>
      </c>
      <c r="AE53" s="56">
        <f>IF(D53="FT",AD53*D14,IF(D53="PT",AD53*D15))</f>
        <v>0</v>
      </c>
      <c r="AF53" s="144">
        <f t="shared" si="40"/>
        <v>0</v>
      </c>
      <c r="AG53" s="67">
        <f>'1. IBS Calculator'!AE81</f>
        <v>0</v>
      </c>
      <c r="AH53" s="41"/>
      <c r="AI53" s="421"/>
      <c r="AJ53" s="422"/>
      <c r="AK53" s="140">
        <f t="shared" si="41"/>
        <v>0</v>
      </c>
      <c r="AL53" s="56">
        <f>IF(D53="FT",AK53*D14,IF(D53="PT",AK53*D15))</f>
        <v>0</v>
      </c>
      <c r="AM53" s="144">
        <f t="shared" si="42"/>
        <v>0</v>
      </c>
      <c r="AN53" s="58">
        <f t="shared" si="43"/>
        <v>0</v>
      </c>
      <c r="AO53" s="56">
        <f t="shared" si="44"/>
        <v>0</v>
      </c>
      <c r="AP53" s="56">
        <f t="shared" si="44"/>
        <v>0</v>
      </c>
      <c r="AQ53" s="57">
        <f t="shared" si="45"/>
        <v>0</v>
      </c>
    </row>
    <row r="54" spans="1:43" ht="12.6" thickBot="1" x14ac:dyDescent="0.3">
      <c r="A54" s="395" t="s">
        <v>94</v>
      </c>
      <c r="B54" s="396"/>
      <c r="C54" s="396"/>
      <c r="D54" s="397"/>
      <c r="E54" s="434"/>
      <c r="F54" s="435"/>
      <c r="G54" s="435"/>
      <c r="H54" s="436"/>
      <c r="I54" s="141">
        <f>SUM(I23:I53)</f>
        <v>0</v>
      </c>
      <c r="J54" s="142">
        <f>SUM(J23:J53)</f>
        <v>0</v>
      </c>
      <c r="K54" s="143">
        <f>SUM(K23:K53)</f>
        <v>0</v>
      </c>
      <c r="L54" s="540"/>
      <c r="M54" s="541"/>
      <c r="N54" s="541"/>
      <c r="O54" s="542"/>
      <c r="P54" s="141">
        <f>SUM(P23:P53)</f>
        <v>0</v>
      </c>
      <c r="Q54" s="142">
        <f>SUM(Q23:Q53)</f>
        <v>0</v>
      </c>
      <c r="R54" s="143">
        <f>SUM(R23:R53)</f>
        <v>0</v>
      </c>
      <c r="S54" s="543"/>
      <c r="T54" s="541"/>
      <c r="U54" s="541"/>
      <c r="V54" s="542"/>
      <c r="W54" s="141">
        <f>SUM(W23:W53)</f>
        <v>0</v>
      </c>
      <c r="X54" s="142">
        <f>SUM(X23:X53)</f>
        <v>0</v>
      </c>
      <c r="Y54" s="143">
        <f>SUM(Y23:Y53)</f>
        <v>0</v>
      </c>
      <c r="Z54" s="543"/>
      <c r="AA54" s="541"/>
      <c r="AB54" s="541"/>
      <c r="AC54" s="542"/>
      <c r="AD54" s="141">
        <f>SUM(AD23:AD53)</f>
        <v>0</v>
      </c>
      <c r="AE54" s="142">
        <f>SUM(AE23:AE53)</f>
        <v>0</v>
      </c>
      <c r="AF54" s="143">
        <f>SUM(AF23:AF53)</f>
        <v>0</v>
      </c>
      <c r="AG54" s="543"/>
      <c r="AH54" s="541"/>
      <c r="AI54" s="541"/>
      <c r="AJ54" s="542"/>
      <c r="AK54" s="141">
        <f>SUM(AK23:AK53)</f>
        <v>0</v>
      </c>
      <c r="AL54" s="142">
        <f>SUM(AL23:AL53)</f>
        <v>0</v>
      </c>
      <c r="AM54" s="143">
        <f>SUM(AM23:AM53)</f>
        <v>0</v>
      </c>
      <c r="AN54" s="145"/>
      <c r="AO54" s="141">
        <f t="shared" si="44"/>
        <v>0</v>
      </c>
      <c r="AP54" s="142">
        <f t="shared" si="44"/>
        <v>0</v>
      </c>
      <c r="AQ54" s="143">
        <f>K54+R54+Y54+AF54+AM54</f>
        <v>0</v>
      </c>
    </row>
    <row r="55" spans="1:43" x14ac:dyDescent="0.25">
      <c r="A55" s="297" t="s">
        <v>95</v>
      </c>
      <c r="B55" s="298"/>
      <c r="C55" s="298"/>
      <c r="D55" s="558"/>
      <c r="E55" s="414"/>
      <c r="F55" s="415"/>
      <c r="G55" s="415"/>
      <c r="H55" s="415"/>
      <c r="I55" s="537" t="s">
        <v>96</v>
      </c>
      <c r="J55" s="537"/>
      <c r="K55" s="538"/>
      <c r="L55" s="486"/>
      <c r="M55" s="487"/>
      <c r="N55" s="487"/>
      <c r="O55" s="571"/>
      <c r="P55" s="537" t="s">
        <v>96</v>
      </c>
      <c r="Q55" s="537"/>
      <c r="R55" s="538"/>
      <c r="S55" s="70"/>
      <c r="T55" s="71"/>
      <c r="U55" s="71"/>
      <c r="V55" s="72"/>
      <c r="W55" s="537" t="s">
        <v>96</v>
      </c>
      <c r="X55" s="537"/>
      <c r="Y55" s="538"/>
      <c r="Z55" s="486"/>
      <c r="AA55" s="487"/>
      <c r="AB55" s="487"/>
      <c r="AC55" s="571"/>
      <c r="AD55" s="537" t="s">
        <v>96</v>
      </c>
      <c r="AE55" s="537"/>
      <c r="AF55" s="538"/>
      <c r="AG55" s="486"/>
      <c r="AH55" s="487"/>
      <c r="AI55" s="487"/>
      <c r="AJ55" s="571"/>
      <c r="AK55" s="537" t="s">
        <v>96</v>
      </c>
      <c r="AL55" s="537"/>
      <c r="AM55" s="538"/>
      <c r="AN55" s="543"/>
      <c r="AO55" s="553"/>
      <c r="AP55" s="537" t="s">
        <v>96</v>
      </c>
      <c r="AQ55" s="538"/>
    </row>
    <row r="56" spans="1:43" x14ac:dyDescent="0.25">
      <c r="A56" s="416" t="s">
        <v>97</v>
      </c>
      <c r="B56" s="417"/>
      <c r="C56" s="417"/>
      <c r="D56" s="418"/>
      <c r="E56" s="414"/>
      <c r="F56" s="415"/>
      <c r="G56" s="415"/>
      <c r="H56" s="415"/>
      <c r="I56" s="245"/>
      <c r="J56" s="245"/>
      <c r="K56" s="539"/>
      <c r="L56" s="488"/>
      <c r="M56" s="489"/>
      <c r="N56" s="489"/>
      <c r="O56" s="490"/>
      <c r="P56" s="245"/>
      <c r="Q56" s="245"/>
      <c r="R56" s="539"/>
      <c r="S56" s="73"/>
      <c r="T56" s="74"/>
      <c r="U56" s="74"/>
      <c r="V56" s="75"/>
      <c r="W56" s="245"/>
      <c r="X56" s="245"/>
      <c r="Y56" s="539"/>
      <c r="Z56" s="488"/>
      <c r="AA56" s="489"/>
      <c r="AB56" s="489"/>
      <c r="AC56" s="490"/>
      <c r="AD56" s="245"/>
      <c r="AE56" s="245"/>
      <c r="AF56" s="539"/>
      <c r="AG56" s="488"/>
      <c r="AH56" s="489"/>
      <c r="AI56" s="489"/>
      <c r="AJ56" s="490"/>
      <c r="AK56" s="245"/>
      <c r="AL56" s="245"/>
      <c r="AM56" s="539"/>
      <c r="AN56" s="543"/>
      <c r="AO56" s="541"/>
      <c r="AP56" s="245"/>
      <c r="AQ56" s="539"/>
    </row>
    <row r="57" spans="1:43" x14ac:dyDescent="0.25">
      <c r="A57" s="34" t="s">
        <v>98</v>
      </c>
      <c r="B57" s="399" t="s">
        <v>99</v>
      </c>
      <c r="C57" s="399"/>
      <c r="D57" s="400"/>
      <c r="E57" s="414"/>
      <c r="F57" s="415"/>
      <c r="G57" s="415"/>
      <c r="H57" s="415"/>
      <c r="I57" s="245"/>
      <c r="J57" s="245"/>
      <c r="K57" s="539"/>
      <c r="L57" s="511"/>
      <c r="M57" s="512"/>
      <c r="N57" s="512"/>
      <c r="O57" s="513"/>
      <c r="P57" s="245"/>
      <c r="Q57" s="245"/>
      <c r="R57" s="539"/>
      <c r="S57" s="73"/>
      <c r="T57" s="74"/>
      <c r="U57" s="74"/>
      <c r="V57" s="75"/>
      <c r="W57" s="245"/>
      <c r="X57" s="245"/>
      <c r="Y57" s="539"/>
      <c r="Z57" s="511"/>
      <c r="AA57" s="512"/>
      <c r="AB57" s="512"/>
      <c r="AC57" s="513"/>
      <c r="AD57" s="245"/>
      <c r="AE57" s="245"/>
      <c r="AF57" s="539"/>
      <c r="AG57" s="511"/>
      <c r="AH57" s="512"/>
      <c r="AI57" s="512"/>
      <c r="AJ57" s="513"/>
      <c r="AK57" s="245"/>
      <c r="AL57" s="245"/>
      <c r="AM57" s="539"/>
      <c r="AN57" s="543"/>
      <c r="AO57" s="541"/>
      <c r="AP57" s="245"/>
      <c r="AQ57" s="539"/>
    </row>
    <row r="58" spans="1:43" x14ac:dyDescent="0.25">
      <c r="A58" s="76">
        <v>1</v>
      </c>
      <c r="B58" s="31" t="s">
        <v>100</v>
      </c>
      <c r="C58" s="384" t="s">
        <v>101</v>
      </c>
      <c r="D58" s="385"/>
      <c r="E58" s="419"/>
      <c r="F58" s="419"/>
      <c r="G58" s="419"/>
      <c r="H58" s="420"/>
      <c r="I58" s="494"/>
      <c r="J58" s="494"/>
      <c r="K58" s="495"/>
      <c r="L58" s="419"/>
      <c r="M58" s="419"/>
      <c r="N58" s="419"/>
      <c r="O58" s="420"/>
      <c r="P58" s="494"/>
      <c r="Q58" s="494"/>
      <c r="R58" s="495"/>
      <c r="S58" s="419"/>
      <c r="T58" s="419"/>
      <c r="U58" s="419"/>
      <c r="V58" s="420"/>
      <c r="W58" s="494"/>
      <c r="X58" s="494"/>
      <c r="Y58" s="495"/>
      <c r="Z58" s="419"/>
      <c r="AA58" s="419"/>
      <c r="AB58" s="419"/>
      <c r="AC58" s="420"/>
      <c r="AD58" s="494"/>
      <c r="AE58" s="494"/>
      <c r="AF58" s="495"/>
      <c r="AG58" s="419"/>
      <c r="AH58" s="419"/>
      <c r="AI58" s="419"/>
      <c r="AJ58" s="420"/>
      <c r="AK58" s="494"/>
      <c r="AL58" s="494"/>
      <c r="AM58" s="495"/>
      <c r="AN58" s="543"/>
      <c r="AO58" s="541"/>
      <c r="AP58" s="362">
        <f>I58+P58+W58+AD58+AK58</f>
        <v>0</v>
      </c>
      <c r="AQ58" s="363"/>
    </row>
    <row r="59" spans="1:43" x14ac:dyDescent="0.25">
      <c r="A59" s="76">
        <v>2</v>
      </c>
      <c r="B59" s="31" t="s">
        <v>102</v>
      </c>
      <c r="C59" s="384" t="s">
        <v>101</v>
      </c>
      <c r="D59" s="385"/>
      <c r="E59" s="419"/>
      <c r="F59" s="419"/>
      <c r="G59" s="419"/>
      <c r="H59" s="420"/>
      <c r="I59" s="370"/>
      <c r="J59" s="370"/>
      <c r="K59" s="371"/>
      <c r="L59" s="419"/>
      <c r="M59" s="419"/>
      <c r="N59" s="419"/>
      <c r="O59" s="420"/>
      <c r="P59" s="370"/>
      <c r="Q59" s="370"/>
      <c r="R59" s="371"/>
      <c r="S59" s="419"/>
      <c r="T59" s="419"/>
      <c r="U59" s="419"/>
      <c r="V59" s="420"/>
      <c r="W59" s="370"/>
      <c r="X59" s="370"/>
      <c r="Y59" s="371"/>
      <c r="Z59" s="419"/>
      <c r="AA59" s="419"/>
      <c r="AB59" s="419"/>
      <c r="AC59" s="420"/>
      <c r="AD59" s="370"/>
      <c r="AE59" s="370"/>
      <c r="AF59" s="371"/>
      <c r="AG59" s="419"/>
      <c r="AH59" s="419"/>
      <c r="AI59" s="419"/>
      <c r="AJ59" s="420"/>
      <c r="AK59" s="370"/>
      <c r="AL59" s="370"/>
      <c r="AM59" s="371"/>
      <c r="AN59" s="543"/>
      <c r="AO59" s="541"/>
      <c r="AP59" s="362">
        <f>I59+P59+W59+AD59+AK59</f>
        <v>0</v>
      </c>
      <c r="AQ59" s="363"/>
    </row>
    <row r="60" spans="1:43" ht="12.6" thickBot="1" x14ac:dyDescent="0.3">
      <c r="A60" s="76">
        <v>3</v>
      </c>
      <c r="B60" s="31" t="s">
        <v>103</v>
      </c>
      <c r="C60" s="384" t="s">
        <v>101</v>
      </c>
      <c r="D60" s="385"/>
      <c r="E60" s="419"/>
      <c r="F60" s="419"/>
      <c r="G60" s="419"/>
      <c r="H60" s="420"/>
      <c r="I60" s="423"/>
      <c r="J60" s="423"/>
      <c r="K60" s="424"/>
      <c r="L60" s="419"/>
      <c r="M60" s="419"/>
      <c r="N60" s="419"/>
      <c r="O60" s="420"/>
      <c r="P60" s="423"/>
      <c r="Q60" s="423"/>
      <c r="R60" s="424"/>
      <c r="S60" s="419"/>
      <c r="T60" s="419"/>
      <c r="U60" s="419"/>
      <c r="V60" s="420"/>
      <c r="W60" s="423"/>
      <c r="X60" s="423"/>
      <c r="Y60" s="424"/>
      <c r="Z60" s="419"/>
      <c r="AA60" s="419"/>
      <c r="AB60" s="419"/>
      <c r="AC60" s="420"/>
      <c r="AD60" s="423"/>
      <c r="AE60" s="423"/>
      <c r="AF60" s="424"/>
      <c r="AG60" s="419"/>
      <c r="AH60" s="419"/>
      <c r="AI60" s="419"/>
      <c r="AJ60" s="420"/>
      <c r="AK60" s="423"/>
      <c r="AL60" s="423"/>
      <c r="AM60" s="424"/>
      <c r="AN60" s="543"/>
      <c r="AO60" s="541"/>
      <c r="AP60" s="492">
        <f>I60+P60+W60+AD60+AK60</f>
        <v>0</v>
      </c>
      <c r="AQ60" s="493"/>
    </row>
    <row r="61" spans="1:43" ht="12.6" thickBot="1" x14ac:dyDescent="0.3">
      <c r="A61" s="395" t="s">
        <v>104</v>
      </c>
      <c r="B61" s="396"/>
      <c r="C61" s="396"/>
      <c r="D61" s="397"/>
      <c r="E61" s="559"/>
      <c r="F61" s="559"/>
      <c r="G61" s="559"/>
      <c r="H61" s="559"/>
      <c r="I61" s="374">
        <f>SUM(I58:K60)</f>
        <v>0</v>
      </c>
      <c r="J61" s="375"/>
      <c r="K61" s="376"/>
      <c r="L61" s="486"/>
      <c r="M61" s="487"/>
      <c r="N61" s="487"/>
      <c r="O61" s="487"/>
      <c r="P61" s="374">
        <f>SUM(P58:R60)</f>
        <v>0</v>
      </c>
      <c r="Q61" s="375"/>
      <c r="R61" s="376"/>
      <c r="S61" s="73"/>
      <c r="T61" s="74"/>
      <c r="U61" s="74"/>
      <c r="V61" s="74"/>
      <c r="W61" s="374">
        <f>SUM(W58:Y60)</f>
        <v>0</v>
      </c>
      <c r="X61" s="375"/>
      <c r="Y61" s="376"/>
      <c r="Z61" s="486"/>
      <c r="AA61" s="487"/>
      <c r="AB61" s="487"/>
      <c r="AC61" s="487"/>
      <c r="AD61" s="374">
        <f>SUM(AD58:AF60)</f>
        <v>0</v>
      </c>
      <c r="AE61" s="375"/>
      <c r="AF61" s="376"/>
      <c r="AG61" s="486"/>
      <c r="AH61" s="487"/>
      <c r="AI61" s="487"/>
      <c r="AJ61" s="487"/>
      <c r="AK61" s="374">
        <f>SUM(AK58:AM60)</f>
        <v>0</v>
      </c>
      <c r="AL61" s="375"/>
      <c r="AM61" s="376"/>
      <c r="AN61" s="543"/>
      <c r="AO61" s="542"/>
      <c r="AP61" s="374">
        <f>I61+P61+W61+AD61+AK61</f>
        <v>0</v>
      </c>
      <c r="AQ61" s="376"/>
    </row>
    <row r="62" spans="1:43" x14ac:dyDescent="0.25">
      <c r="A62" s="398" t="s">
        <v>105</v>
      </c>
      <c r="B62" s="399"/>
      <c r="C62" s="399"/>
      <c r="D62" s="400"/>
      <c r="E62" s="560"/>
      <c r="F62" s="560"/>
      <c r="G62" s="560"/>
      <c r="H62" s="561"/>
      <c r="I62" s="401"/>
      <c r="J62" s="401"/>
      <c r="K62" s="402"/>
      <c r="L62" s="488"/>
      <c r="M62" s="489"/>
      <c r="N62" s="489"/>
      <c r="O62" s="490"/>
      <c r="P62" s="401"/>
      <c r="Q62" s="401"/>
      <c r="R62" s="402"/>
      <c r="S62" s="73"/>
      <c r="T62" s="74"/>
      <c r="U62" s="74"/>
      <c r="V62" s="75"/>
      <c r="W62" s="401"/>
      <c r="X62" s="401"/>
      <c r="Y62" s="402"/>
      <c r="Z62" s="488"/>
      <c r="AA62" s="489"/>
      <c r="AB62" s="489"/>
      <c r="AC62" s="490"/>
      <c r="AD62" s="401"/>
      <c r="AE62" s="401"/>
      <c r="AF62" s="402"/>
      <c r="AG62" s="488"/>
      <c r="AH62" s="489"/>
      <c r="AI62" s="489"/>
      <c r="AJ62" s="490"/>
      <c r="AK62" s="401"/>
      <c r="AL62" s="401"/>
      <c r="AM62" s="402"/>
      <c r="AN62" s="543"/>
      <c r="AO62" s="541"/>
      <c r="AP62" s="401"/>
      <c r="AQ62" s="402"/>
    </row>
    <row r="63" spans="1:43" x14ac:dyDescent="0.25">
      <c r="A63" s="35">
        <v>1</v>
      </c>
      <c r="B63" s="403" t="s">
        <v>106</v>
      </c>
      <c r="C63" s="403"/>
      <c r="D63" s="404"/>
      <c r="E63" s="560"/>
      <c r="F63" s="560"/>
      <c r="G63" s="560"/>
      <c r="H63" s="561"/>
      <c r="I63" s="370"/>
      <c r="J63" s="370"/>
      <c r="K63" s="371"/>
      <c r="L63" s="488"/>
      <c r="M63" s="489"/>
      <c r="N63" s="489"/>
      <c r="O63" s="490"/>
      <c r="P63" s="370"/>
      <c r="Q63" s="370"/>
      <c r="R63" s="371"/>
      <c r="S63" s="73"/>
      <c r="T63" s="74"/>
      <c r="U63" s="74"/>
      <c r="V63" s="75"/>
      <c r="W63" s="370"/>
      <c r="X63" s="370"/>
      <c r="Y63" s="371"/>
      <c r="Z63" s="488"/>
      <c r="AA63" s="489"/>
      <c r="AB63" s="489"/>
      <c r="AC63" s="490"/>
      <c r="AD63" s="370"/>
      <c r="AE63" s="370"/>
      <c r="AF63" s="371"/>
      <c r="AG63" s="488"/>
      <c r="AH63" s="489"/>
      <c r="AI63" s="489"/>
      <c r="AJ63" s="490"/>
      <c r="AK63" s="370"/>
      <c r="AL63" s="370"/>
      <c r="AM63" s="371"/>
      <c r="AN63" s="543"/>
      <c r="AO63" s="541"/>
      <c r="AP63" s="362">
        <f>I63+P63+W63+AD63+AK63</f>
        <v>0</v>
      </c>
      <c r="AQ63" s="363"/>
    </row>
    <row r="64" spans="1:43" ht="12.6" thickBot="1" x14ac:dyDescent="0.3">
      <c r="A64" s="35">
        <v>2</v>
      </c>
      <c r="B64" s="403" t="s">
        <v>107</v>
      </c>
      <c r="C64" s="403"/>
      <c r="D64" s="404"/>
      <c r="E64" s="560"/>
      <c r="F64" s="560"/>
      <c r="G64" s="560"/>
      <c r="H64" s="561"/>
      <c r="I64" s="423"/>
      <c r="J64" s="423"/>
      <c r="K64" s="424"/>
      <c r="L64" s="488"/>
      <c r="M64" s="489"/>
      <c r="N64" s="489"/>
      <c r="O64" s="490"/>
      <c r="P64" s="423"/>
      <c r="Q64" s="423"/>
      <c r="R64" s="424"/>
      <c r="S64" s="73"/>
      <c r="T64" s="74"/>
      <c r="U64" s="74"/>
      <c r="V64" s="75"/>
      <c r="W64" s="423"/>
      <c r="X64" s="423"/>
      <c r="Y64" s="424"/>
      <c r="Z64" s="488"/>
      <c r="AA64" s="489"/>
      <c r="AB64" s="489"/>
      <c r="AC64" s="490"/>
      <c r="AD64" s="423"/>
      <c r="AE64" s="423"/>
      <c r="AF64" s="424"/>
      <c r="AG64" s="488"/>
      <c r="AH64" s="489"/>
      <c r="AI64" s="489"/>
      <c r="AJ64" s="490"/>
      <c r="AK64" s="423"/>
      <c r="AL64" s="423"/>
      <c r="AM64" s="424"/>
      <c r="AN64" s="543"/>
      <c r="AO64" s="541"/>
      <c r="AP64" s="492">
        <f>I64+P64+W64+AD64+AK64</f>
        <v>0</v>
      </c>
      <c r="AQ64" s="493"/>
    </row>
    <row r="65" spans="1:43" ht="12.6" thickBot="1" x14ac:dyDescent="0.3">
      <c r="A65" s="395" t="s">
        <v>108</v>
      </c>
      <c r="B65" s="396"/>
      <c r="C65" s="396"/>
      <c r="D65" s="397"/>
      <c r="E65" s="560"/>
      <c r="F65" s="560"/>
      <c r="G65" s="560"/>
      <c r="H65" s="560"/>
      <c r="I65" s="374">
        <f>SUM(I63:K64)</f>
        <v>0</v>
      </c>
      <c r="J65" s="375"/>
      <c r="K65" s="376"/>
      <c r="L65" s="488"/>
      <c r="M65" s="489"/>
      <c r="N65" s="489"/>
      <c r="O65" s="489"/>
      <c r="P65" s="374">
        <f>SUM(P63:R64)</f>
        <v>0</v>
      </c>
      <c r="Q65" s="375"/>
      <c r="R65" s="376"/>
      <c r="S65" s="73"/>
      <c r="T65" s="74"/>
      <c r="U65" s="74"/>
      <c r="V65" s="74"/>
      <c r="W65" s="374">
        <f>SUM(W63:Y64)</f>
        <v>0</v>
      </c>
      <c r="X65" s="375"/>
      <c r="Y65" s="376"/>
      <c r="Z65" s="488"/>
      <c r="AA65" s="489"/>
      <c r="AB65" s="489"/>
      <c r="AC65" s="489"/>
      <c r="AD65" s="374">
        <f>SUM(AD63:AF64)</f>
        <v>0</v>
      </c>
      <c r="AE65" s="375"/>
      <c r="AF65" s="376"/>
      <c r="AG65" s="488"/>
      <c r="AH65" s="489"/>
      <c r="AI65" s="489"/>
      <c r="AJ65" s="489"/>
      <c r="AK65" s="374">
        <f>SUM(AK63:AM64)</f>
        <v>0</v>
      </c>
      <c r="AL65" s="375"/>
      <c r="AM65" s="376"/>
      <c r="AN65" s="543"/>
      <c r="AO65" s="542"/>
      <c r="AP65" s="374">
        <f>I65+P65+W65+AD65+AK65</f>
        <v>0</v>
      </c>
      <c r="AQ65" s="376"/>
    </row>
    <row r="66" spans="1:43" x14ac:dyDescent="0.25">
      <c r="A66" s="416" t="s">
        <v>109</v>
      </c>
      <c r="B66" s="417"/>
      <c r="C66" s="417"/>
      <c r="D66" s="418"/>
      <c r="E66" s="560"/>
      <c r="F66" s="560"/>
      <c r="G66" s="560"/>
      <c r="H66" s="561"/>
      <c r="I66" s="401"/>
      <c r="J66" s="401"/>
      <c r="K66" s="402"/>
      <c r="L66" s="488"/>
      <c r="M66" s="489"/>
      <c r="N66" s="489"/>
      <c r="O66" s="490"/>
      <c r="P66" s="401"/>
      <c r="Q66" s="401"/>
      <c r="R66" s="402"/>
      <c r="S66" s="73"/>
      <c r="T66" s="74"/>
      <c r="U66" s="74"/>
      <c r="V66" s="75"/>
      <c r="W66" s="401"/>
      <c r="X66" s="401"/>
      <c r="Y66" s="402"/>
      <c r="Z66" s="488"/>
      <c r="AA66" s="489"/>
      <c r="AB66" s="489"/>
      <c r="AC66" s="490"/>
      <c r="AD66" s="401"/>
      <c r="AE66" s="401"/>
      <c r="AF66" s="402"/>
      <c r="AG66" s="488"/>
      <c r="AH66" s="489"/>
      <c r="AI66" s="489"/>
      <c r="AJ66" s="490"/>
      <c r="AK66" s="401"/>
      <c r="AL66" s="401"/>
      <c r="AM66" s="402"/>
      <c r="AN66" s="543"/>
      <c r="AO66" s="541"/>
      <c r="AP66" s="401"/>
      <c r="AQ66" s="402"/>
    </row>
    <row r="67" spans="1:43" x14ac:dyDescent="0.25">
      <c r="A67" s="78">
        <v>1</v>
      </c>
      <c r="B67" s="393" t="s">
        <v>110</v>
      </c>
      <c r="C67" s="393"/>
      <c r="D67" s="394"/>
      <c r="E67" s="560"/>
      <c r="F67" s="560"/>
      <c r="G67" s="560"/>
      <c r="H67" s="561"/>
      <c r="I67" s="370"/>
      <c r="J67" s="370"/>
      <c r="K67" s="371"/>
      <c r="L67" s="488"/>
      <c r="M67" s="489"/>
      <c r="N67" s="489"/>
      <c r="O67" s="490"/>
      <c r="P67" s="370"/>
      <c r="Q67" s="370"/>
      <c r="R67" s="371"/>
      <c r="S67" s="73"/>
      <c r="T67" s="74"/>
      <c r="U67" s="74"/>
      <c r="V67" s="75"/>
      <c r="W67" s="370"/>
      <c r="X67" s="370"/>
      <c r="Y67" s="371"/>
      <c r="Z67" s="488"/>
      <c r="AA67" s="489"/>
      <c r="AB67" s="489"/>
      <c r="AC67" s="490"/>
      <c r="AD67" s="370"/>
      <c r="AE67" s="370"/>
      <c r="AF67" s="371"/>
      <c r="AG67" s="488"/>
      <c r="AH67" s="489"/>
      <c r="AI67" s="489"/>
      <c r="AJ67" s="490"/>
      <c r="AK67" s="370"/>
      <c r="AL67" s="370"/>
      <c r="AM67" s="371"/>
      <c r="AN67" s="543"/>
      <c r="AO67" s="541"/>
      <c r="AP67" s="362">
        <f t="shared" ref="AP67:AP72" si="46">I67+P67+W67+AD67+AK67</f>
        <v>0</v>
      </c>
      <c r="AQ67" s="363"/>
    </row>
    <row r="68" spans="1:43" x14ac:dyDescent="0.25">
      <c r="A68" s="78">
        <v>2</v>
      </c>
      <c r="B68" s="393" t="s">
        <v>111</v>
      </c>
      <c r="C68" s="393"/>
      <c r="D68" s="394"/>
      <c r="E68" s="560"/>
      <c r="F68" s="560"/>
      <c r="G68" s="560"/>
      <c r="H68" s="561"/>
      <c r="I68" s="370"/>
      <c r="J68" s="370"/>
      <c r="K68" s="371"/>
      <c r="L68" s="488"/>
      <c r="M68" s="489"/>
      <c r="N68" s="489"/>
      <c r="O68" s="490"/>
      <c r="P68" s="370"/>
      <c r="Q68" s="370"/>
      <c r="R68" s="371"/>
      <c r="S68" s="73"/>
      <c r="T68" s="74"/>
      <c r="U68" s="74"/>
      <c r="V68" s="75"/>
      <c r="W68" s="370"/>
      <c r="X68" s="370"/>
      <c r="Y68" s="371"/>
      <c r="Z68" s="488"/>
      <c r="AA68" s="489"/>
      <c r="AB68" s="489"/>
      <c r="AC68" s="490"/>
      <c r="AD68" s="370"/>
      <c r="AE68" s="370"/>
      <c r="AF68" s="371"/>
      <c r="AG68" s="488"/>
      <c r="AH68" s="489"/>
      <c r="AI68" s="489"/>
      <c r="AJ68" s="490"/>
      <c r="AK68" s="370"/>
      <c r="AL68" s="370"/>
      <c r="AM68" s="371"/>
      <c r="AN68" s="543"/>
      <c r="AO68" s="541"/>
      <c r="AP68" s="362">
        <f t="shared" si="46"/>
        <v>0</v>
      </c>
      <c r="AQ68" s="363"/>
    </row>
    <row r="69" spans="1:43" x14ac:dyDescent="0.25">
      <c r="A69" s="78">
        <v>3</v>
      </c>
      <c r="B69" s="393" t="s">
        <v>112</v>
      </c>
      <c r="C69" s="393"/>
      <c r="D69" s="394"/>
      <c r="E69" s="560"/>
      <c r="F69" s="560"/>
      <c r="G69" s="560"/>
      <c r="H69" s="561"/>
      <c r="I69" s="370"/>
      <c r="J69" s="370"/>
      <c r="K69" s="371"/>
      <c r="L69" s="488"/>
      <c r="M69" s="489"/>
      <c r="N69" s="489"/>
      <c r="O69" s="490"/>
      <c r="P69" s="370"/>
      <c r="Q69" s="370"/>
      <c r="R69" s="371"/>
      <c r="S69" s="73"/>
      <c r="T69" s="74"/>
      <c r="U69" s="74"/>
      <c r="V69" s="75"/>
      <c r="W69" s="370"/>
      <c r="X69" s="370"/>
      <c r="Y69" s="371"/>
      <c r="Z69" s="488"/>
      <c r="AA69" s="489"/>
      <c r="AB69" s="489"/>
      <c r="AC69" s="490"/>
      <c r="AD69" s="370"/>
      <c r="AE69" s="370"/>
      <c r="AF69" s="371"/>
      <c r="AG69" s="488"/>
      <c r="AH69" s="489"/>
      <c r="AI69" s="489"/>
      <c r="AJ69" s="490"/>
      <c r="AK69" s="370"/>
      <c r="AL69" s="370"/>
      <c r="AM69" s="371"/>
      <c r="AN69" s="543"/>
      <c r="AO69" s="541"/>
      <c r="AP69" s="362">
        <f t="shared" si="46"/>
        <v>0</v>
      </c>
      <c r="AQ69" s="363"/>
    </row>
    <row r="70" spans="1:43" x14ac:dyDescent="0.25">
      <c r="A70" s="78">
        <v>4</v>
      </c>
      <c r="B70" s="393" t="s">
        <v>113</v>
      </c>
      <c r="C70" s="393"/>
      <c r="D70" s="394"/>
      <c r="E70" s="560"/>
      <c r="F70" s="560"/>
      <c r="G70" s="560"/>
      <c r="H70" s="561"/>
      <c r="I70" s="370"/>
      <c r="J70" s="370"/>
      <c r="K70" s="371"/>
      <c r="L70" s="488"/>
      <c r="M70" s="489"/>
      <c r="N70" s="489"/>
      <c r="O70" s="490"/>
      <c r="P70" s="370"/>
      <c r="Q70" s="370"/>
      <c r="R70" s="371"/>
      <c r="S70" s="73"/>
      <c r="T70" s="74"/>
      <c r="U70" s="74"/>
      <c r="V70" s="75"/>
      <c r="W70" s="370"/>
      <c r="X70" s="370"/>
      <c r="Y70" s="371"/>
      <c r="Z70" s="488"/>
      <c r="AA70" s="489"/>
      <c r="AB70" s="489"/>
      <c r="AC70" s="490"/>
      <c r="AD70" s="370"/>
      <c r="AE70" s="370"/>
      <c r="AF70" s="371"/>
      <c r="AG70" s="488"/>
      <c r="AH70" s="489"/>
      <c r="AI70" s="489"/>
      <c r="AJ70" s="490"/>
      <c r="AK70" s="370"/>
      <c r="AL70" s="370"/>
      <c r="AM70" s="371"/>
      <c r="AN70" s="543"/>
      <c r="AO70" s="541"/>
      <c r="AP70" s="362">
        <f t="shared" si="46"/>
        <v>0</v>
      </c>
      <c r="AQ70" s="363"/>
    </row>
    <row r="71" spans="1:43" ht="12.6" thickBot="1" x14ac:dyDescent="0.3">
      <c r="A71" s="78">
        <v>5</v>
      </c>
      <c r="B71" s="393" t="s">
        <v>91</v>
      </c>
      <c r="C71" s="393"/>
      <c r="D71" s="394"/>
      <c r="E71" s="560"/>
      <c r="F71" s="560"/>
      <c r="G71" s="560"/>
      <c r="H71" s="561"/>
      <c r="I71" s="423"/>
      <c r="J71" s="423"/>
      <c r="K71" s="424"/>
      <c r="L71" s="488"/>
      <c r="M71" s="489"/>
      <c r="N71" s="489"/>
      <c r="O71" s="490"/>
      <c r="P71" s="423"/>
      <c r="Q71" s="423"/>
      <c r="R71" s="424"/>
      <c r="S71" s="73"/>
      <c r="T71" s="74"/>
      <c r="U71" s="74"/>
      <c r="V71" s="75"/>
      <c r="W71" s="423"/>
      <c r="X71" s="423"/>
      <c r="Y71" s="424"/>
      <c r="Z71" s="488"/>
      <c r="AA71" s="489"/>
      <c r="AB71" s="489"/>
      <c r="AC71" s="490"/>
      <c r="AD71" s="423"/>
      <c r="AE71" s="423"/>
      <c r="AF71" s="424"/>
      <c r="AG71" s="488"/>
      <c r="AH71" s="489"/>
      <c r="AI71" s="489"/>
      <c r="AJ71" s="490"/>
      <c r="AK71" s="423"/>
      <c r="AL71" s="423"/>
      <c r="AM71" s="424"/>
      <c r="AN71" s="543"/>
      <c r="AO71" s="541"/>
      <c r="AP71" s="492">
        <f t="shared" si="46"/>
        <v>0</v>
      </c>
      <c r="AQ71" s="493"/>
    </row>
    <row r="72" spans="1:43" ht="12.6" thickBot="1" x14ac:dyDescent="0.3">
      <c r="A72" s="395" t="s">
        <v>114</v>
      </c>
      <c r="B72" s="396"/>
      <c r="C72" s="396"/>
      <c r="D72" s="397"/>
      <c r="E72" s="560"/>
      <c r="F72" s="560"/>
      <c r="G72" s="560"/>
      <c r="H72" s="560"/>
      <c r="I72" s="374">
        <f>SUM(I67:K71)</f>
        <v>0</v>
      </c>
      <c r="J72" s="375"/>
      <c r="K72" s="376"/>
      <c r="L72" s="488"/>
      <c r="M72" s="489"/>
      <c r="N72" s="489"/>
      <c r="O72" s="489"/>
      <c r="P72" s="374">
        <f>SUM(P67:R71)</f>
        <v>0</v>
      </c>
      <c r="Q72" s="375"/>
      <c r="R72" s="376"/>
      <c r="S72" s="73"/>
      <c r="T72" s="74"/>
      <c r="U72" s="74"/>
      <c r="V72" s="74"/>
      <c r="W72" s="374">
        <f>SUM(W67:Y71)</f>
        <v>0</v>
      </c>
      <c r="X72" s="375"/>
      <c r="Y72" s="376"/>
      <c r="Z72" s="488"/>
      <c r="AA72" s="489"/>
      <c r="AB72" s="489"/>
      <c r="AC72" s="489"/>
      <c r="AD72" s="374">
        <f>SUM(AD67:AF71)</f>
        <v>0</v>
      </c>
      <c r="AE72" s="375"/>
      <c r="AF72" s="376"/>
      <c r="AG72" s="488"/>
      <c r="AH72" s="489"/>
      <c r="AI72" s="489"/>
      <c r="AJ72" s="489"/>
      <c r="AK72" s="374">
        <f>SUM(AK67:AM71)</f>
        <v>0</v>
      </c>
      <c r="AL72" s="375"/>
      <c r="AM72" s="376"/>
      <c r="AN72" s="543"/>
      <c r="AO72" s="542"/>
      <c r="AP72" s="374">
        <f t="shared" si="46"/>
        <v>0</v>
      </c>
      <c r="AQ72" s="376"/>
    </row>
    <row r="73" spans="1:43" x14ac:dyDescent="0.25">
      <c r="A73" s="398" t="s">
        <v>115</v>
      </c>
      <c r="B73" s="399"/>
      <c r="C73" s="399"/>
      <c r="D73" s="400"/>
      <c r="E73" s="560"/>
      <c r="F73" s="560"/>
      <c r="G73" s="560"/>
      <c r="H73" s="561"/>
      <c r="I73" s="401"/>
      <c r="J73" s="401"/>
      <c r="K73" s="402"/>
      <c r="L73" s="488"/>
      <c r="M73" s="489"/>
      <c r="N73" s="489"/>
      <c r="O73" s="490"/>
      <c r="P73" s="401"/>
      <c r="Q73" s="401"/>
      <c r="R73" s="402"/>
      <c r="S73" s="73"/>
      <c r="T73" s="74"/>
      <c r="U73" s="74"/>
      <c r="V73" s="75"/>
      <c r="W73" s="401"/>
      <c r="X73" s="401"/>
      <c r="Y73" s="402"/>
      <c r="Z73" s="488"/>
      <c r="AA73" s="489"/>
      <c r="AB73" s="489"/>
      <c r="AC73" s="490"/>
      <c r="AD73" s="401"/>
      <c r="AE73" s="401"/>
      <c r="AF73" s="402"/>
      <c r="AG73" s="488"/>
      <c r="AH73" s="489"/>
      <c r="AI73" s="489"/>
      <c r="AJ73" s="490"/>
      <c r="AK73" s="401"/>
      <c r="AL73" s="401"/>
      <c r="AM73" s="402"/>
      <c r="AN73" s="543"/>
      <c r="AO73" s="541"/>
      <c r="AP73" s="401"/>
      <c r="AQ73" s="402"/>
    </row>
    <row r="74" spans="1:43" x14ac:dyDescent="0.25">
      <c r="A74" s="35">
        <v>1</v>
      </c>
      <c r="B74" s="403" t="s">
        <v>116</v>
      </c>
      <c r="C74" s="403"/>
      <c r="D74" s="404"/>
      <c r="E74" s="560"/>
      <c r="F74" s="560"/>
      <c r="G74" s="560"/>
      <c r="H74" s="561"/>
      <c r="I74" s="370"/>
      <c r="J74" s="370"/>
      <c r="K74" s="371"/>
      <c r="L74" s="488"/>
      <c r="M74" s="489"/>
      <c r="N74" s="489"/>
      <c r="O74" s="490"/>
      <c r="P74" s="370"/>
      <c r="Q74" s="370"/>
      <c r="R74" s="371"/>
      <c r="S74" s="73"/>
      <c r="T74" s="74"/>
      <c r="U74" s="74"/>
      <c r="V74" s="75"/>
      <c r="W74" s="370"/>
      <c r="X74" s="370"/>
      <c r="Y74" s="371"/>
      <c r="Z74" s="488"/>
      <c r="AA74" s="489"/>
      <c r="AB74" s="489"/>
      <c r="AC74" s="490"/>
      <c r="AD74" s="370"/>
      <c r="AE74" s="370"/>
      <c r="AF74" s="371"/>
      <c r="AG74" s="488"/>
      <c r="AH74" s="489"/>
      <c r="AI74" s="489"/>
      <c r="AJ74" s="490"/>
      <c r="AK74" s="370"/>
      <c r="AL74" s="370"/>
      <c r="AM74" s="371"/>
      <c r="AN74" s="543"/>
      <c r="AO74" s="541"/>
      <c r="AP74" s="362">
        <f t="shared" ref="AP74:AP96" si="47">I74+P74+W74+AD74+AK74</f>
        <v>0</v>
      </c>
      <c r="AQ74" s="363"/>
    </row>
    <row r="75" spans="1:43" x14ac:dyDescent="0.25">
      <c r="A75" s="35">
        <v>2</v>
      </c>
      <c r="B75" s="403" t="s">
        <v>117</v>
      </c>
      <c r="C75" s="403"/>
      <c r="D75" s="404"/>
      <c r="E75" s="560"/>
      <c r="F75" s="560"/>
      <c r="G75" s="560"/>
      <c r="H75" s="561"/>
      <c r="I75" s="370"/>
      <c r="J75" s="370"/>
      <c r="K75" s="371"/>
      <c r="L75" s="488"/>
      <c r="M75" s="489"/>
      <c r="N75" s="489"/>
      <c r="O75" s="490"/>
      <c r="P75" s="370"/>
      <c r="Q75" s="370"/>
      <c r="R75" s="371"/>
      <c r="S75" s="73"/>
      <c r="T75" s="74"/>
      <c r="U75" s="74"/>
      <c r="V75" s="75"/>
      <c r="W75" s="370"/>
      <c r="X75" s="370"/>
      <c r="Y75" s="371"/>
      <c r="Z75" s="488"/>
      <c r="AA75" s="489"/>
      <c r="AB75" s="489"/>
      <c r="AC75" s="490"/>
      <c r="AD75" s="370"/>
      <c r="AE75" s="370"/>
      <c r="AF75" s="371"/>
      <c r="AG75" s="488"/>
      <c r="AH75" s="489"/>
      <c r="AI75" s="489"/>
      <c r="AJ75" s="490"/>
      <c r="AK75" s="370"/>
      <c r="AL75" s="370"/>
      <c r="AM75" s="371"/>
      <c r="AN75" s="543"/>
      <c r="AO75" s="541"/>
      <c r="AP75" s="362">
        <f t="shared" si="47"/>
        <v>0</v>
      </c>
      <c r="AQ75" s="363"/>
    </row>
    <row r="76" spans="1:43" x14ac:dyDescent="0.25">
      <c r="A76" s="35">
        <v>3</v>
      </c>
      <c r="B76" s="403" t="s">
        <v>118</v>
      </c>
      <c r="C76" s="403"/>
      <c r="D76" s="404"/>
      <c r="E76" s="560"/>
      <c r="F76" s="560"/>
      <c r="G76" s="560"/>
      <c r="H76" s="561"/>
      <c r="I76" s="370"/>
      <c r="J76" s="370"/>
      <c r="K76" s="371"/>
      <c r="L76" s="488"/>
      <c r="M76" s="489"/>
      <c r="N76" s="489"/>
      <c r="O76" s="490"/>
      <c r="P76" s="370"/>
      <c r="Q76" s="370"/>
      <c r="R76" s="371"/>
      <c r="S76" s="73"/>
      <c r="T76" s="74"/>
      <c r="U76" s="74"/>
      <c r="V76" s="75"/>
      <c r="W76" s="370"/>
      <c r="X76" s="370"/>
      <c r="Y76" s="371"/>
      <c r="Z76" s="488"/>
      <c r="AA76" s="489"/>
      <c r="AB76" s="489"/>
      <c r="AC76" s="490"/>
      <c r="AD76" s="370"/>
      <c r="AE76" s="370"/>
      <c r="AF76" s="371"/>
      <c r="AG76" s="488"/>
      <c r="AH76" s="489"/>
      <c r="AI76" s="489"/>
      <c r="AJ76" s="490"/>
      <c r="AK76" s="370"/>
      <c r="AL76" s="370"/>
      <c r="AM76" s="371"/>
      <c r="AN76" s="543"/>
      <c r="AO76" s="541"/>
      <c r="AP76" s="362">
        <f t="shared" si="47"/>
        <v>0</v>
      </c>
      <c r="AQ76" s="363"/>
    </row>
    <row r="77" spans="1:43" x14ac:dyDescent="0.25">
      <c r="A77" s="35">
        <v>4</v>
      </c>
      <c r="B77" s="403" t="s">
        <v>119</v>
      </c>
      <c r="C77" s="403"/>
      <c r="D77" s="404"/>
      <c r="E77" s="562"/>
      <c r="F77" s="562"/>
      <c r="G77" s="562"/>
      <c r="H77" s="563"/>
      <c r="I77" s="370"/>
      <c r="J77" s="370"/>
      <c r="K77" s="371"/>
      <c r="L77" s="488"/>
      <c r="M77" s="489"/>
      <c r="N77" s="489"/>
      <c r="O77" s="490"/>
      <c r="P77" s="370"/>
      <c r="Q77" s="370"/>
      <c r="R77" s="371"/>
      <c r="S77" s="73"/>
      <c r="T77" s="74"/>
      <c r="U77" s="74"/>
      <c r="V77" s="75"/>
      <c r="W77" s="370"/>
      <c r="X77" s="370"/>
      <c r="Y77" s="371"/>
      <c r="Z77" s="488"/>
      <c r="AA77" s="489"/>
      <c r="AB77" s="489"/>
      <c r="AC77" s="490"/>
      <c r="AD77" s="370"/>
      <c r="AE77" s="370"/>
      <c r="AF77" s="371"/>
      <c r="AG77" s="488"/>
      <c r="AH77" s="489"/>
      <c r="AI77" s="489"/>
      <c r="AJ77" s="490"/>
      <c r="AK77" s="370"/>
      <c r="AL77" s="370"/>
      <c r="AM77" s="371"/>
      <c r="AN77" s="543"/>
      <c r="AO77" s="541"/>
      <c r="AP77" s="362">
        <f t="shared" si="47"/>
        <v>0</v>
      </c>
      <c r="AQ77" s="363"/>
    </row>
    <row r="78" spans="1:43" x14ac:dyDescent="0.25">
      <c r="A78" s="35">
        <v>5</v>
      </c>
      <c r="B78" s="79" t="s">
        <v>120</v>
      </c>
      <c r="C78" s="377" t="s">
        <v>121</v>
      </c>
      <c r="D78" s="378"/>
      <c r="E78" s="366"/>
      <c r="F78" s="491"/>
      <c r="G78" s="491"/>
      <c r="H78" s="491"/>
      <c r="I78" s="370"/>
      <c r="J78" s="370"/>
      <c r="K78" s="371"/>
      <c r="L78" s="488"/>
      <c r="M78" s="489"/>
      <c r="N78" s="489"/>
      <c r="O78" s="490"/>
      <c r="P78" s="370"/>
      <c r="Q78" s="370"/>
      <c r="R78" s="371"/>
      <c r="S78" s="73"/>
      <c r="T78" s="74"/>
      <c r="U78" s="74"/>
      <c r="V78" s="75"/>
      <c r="W78" s="370"/>
      <c r="X78" s="370"/>
      <c r="Y78" s="371"/>
      <c r="Z78" s="488"/>
      <c r="AA78" s="489"/>
      <c r="AB78" s="489"/>
      <c r="AC78" s="490"/>
      <c r="AD78" s="370"/>
      <c r="AE78" s="370"/>
      <c r="AF78" s="371"/>
      <c r="AG78" s="488"/>
      <c r="AH78" s="489"/>
      <c r="AI78" s="489"/>
      <c r="AJ78" s="490"/>
      <c r="AK78" s="370"/>
      <c r="AL78" s="370"/>
      <c r="AM78" s="371"/>
      <c r="AN78" s="543"/>
      <c r="AO78" s="541"/>
      <c r="AP78" s="362">
        <f t="shared" si="47"/>
        <v>0</v>
      </c>
      <c r="AQ78" s="363"/>
    </row>
    <row r="79" spans="1:43" x14ac:dyDescent="0.25">
      <c r="A79" s="35">
        <v>6</v>
      </c>
      <c r="B79" s="79" t="s">
        <v>122</v>
      </c>
      <c r="C79" s="377" t="s">
        <v>121</v>
      </c>
      <c r="D79" s="378"/>
      <c r="E79" s="366"/>
      <c r="F79" s="491"/>
      <c r="G79" s="491"/>
      <c r="H79" s="491"/>
      <c r="I79" s="370"/>
      <c r="J79" s="370"/>
      <c r="K79" s="371"/>
      <c r="L79" s="488"/>
      <c r="M79" s="489"/>
      <c r="N79" s="489"/>
      <c r="O79" s="490"/>
      <c r="P79" s="370">
        <v>0</v>
      </c>
      <c r="Q79" s="370"/>
      <c r="R79" s="371"/>
      <c r="S79" s="73"/>
      <c r="T79" s="74"/>
      <c r="U79" s="74"/>
      <c r="V79" s="75"/>
      <c r="W79" s="370">
        <v>0</v>
      </c>
      <c r="X79" s="370"/>
      <c r="Y79" s="371"/>
      <c r="Z79" s="488"/>
      <c r="AA79" s="489"/>
      <c r="AB79" s="489"/>
      <c r="AC79" s="490"/>
      <c r="AD79" s="370">
        <v>0</v>
      </c>
      <c r="AE79" s="370"/>
      <c r="AF79" s="371"/>
      <c r="AG79" s="488"/>
      <c r="AH79" s="489"/>
      <c r="AI79" s="489"/>
      <c r="AJ79" s="490"/>
      <c r="AK79" s="370">
        <v>0</v>
      </c>
      <c r="AL79" s="370"/>
      <c r="AM79" s="371"/>
      <c r="AN79" s="543"/>
      <c r="AO79" s="541"/>
      <c r="AP79" s="362">
        <f t="shared" si="47"/>
        <v>0</v>
      </c>
      <c r="AQ79" s="363"/>
    </row>
    <row r="80" spans="1:43" x14ac:dyDescent="0.25">
      <c r="A80" s="35">
        <v>7</v>
      </c>
      <c r="B80" s="79" t="s">
        <v>123</v>
      </c>
      <c r="C80" s="377" t="s">
        <v>121</v>
      </c>
      <c r="D80" s="378"/>
      <c r="E80" s="366"/>
      <c r="F80" s="491"/>
      <c r="G80" s="491"/>
      <c r="H80" s="491"/>
      <c r="I80" s="370">
        <v>0</v>
      </c>
      <c r="J80" s="370"/>
      <c r="K80" s="371"/>
      <c r="L80" s="488"/>
      <c r="M80" s="489"/>
      <c r="N80" s="489"/>
      <c r="O80" s="490"/>
      <c r="P80" s="370">
        <v>0</v>
      </c>
      <c r="Q80" s="370"/>
      <c r="R80" s="371"/>
      <c r="S80" s="73"/>
      <c r="T80" s="74"/>
      <c r="U80" s="74"/>
      <c r="V80" s="75"/>
      <c r="W80" s="370">
        <v>0</v>
      </c>
      <c r="X80" s="370"/>
      <c r="Y80" s="371"/>
      <c r="Z80" s="488"/>
      <c r="AA80" s="489"/>
      <c r="AB80" s="489"/>
      <c r="AC80" s="490"/>
      <c r="AD80" s="370">
        <v>0</v>
      </c>
      <c r="AE80" s="370"/>
      <c r="AF80" s="371"/>
      <c r="AG80" s="488"/>
      <c r="AH80" s="489"/>
      <c r="AI80" s="489"/>
      <c r="AJ80" s="490"/>
      <c r="AK80" s="370">
        <v>0</v>
      </c>
      <c r="AL80" s="370"/>
      <c r="AM80" s="371"/>
      <c r="AN80" s="543"/>
      <c r="AO80" s="541"/>
      <c r="AP80" s="362">
        <f t="shared" si="47"/>
        <v>0</v>
      </c>
      <c r="AQ80" s="363"/>
    </row>
    <row r="81" spans="1:43" x14ac:dyDescent="0.25">
      <c r="A81" s="35">
        <v>8</v>
      </c>
      <c r="B81" s="79" t="s">
        <v>124</v>
      </c>
      <c r="C81" s="377" t="s">
        <v>121</v>
      </c>
      <c r="D81" s="378"/>
      <c r="E81" s="366"/>
      <c r="F81" s="491"/>
      <c r="G81" s="491"/>
      <c r="H81" s="491"/>
      <c r="I81" s="370">
        <v>0</v>
      </c>
      <c r="J81" s="370"/>
      <c r="K81" s="371"/>
      <c r="L81" s="488"/>
      <c r="M81" s="489"/>
      <c r="N81" s="489"/>
      <c r="O81" s="490"/>
      <c r="P81" s="370">
        <v>0</v>
      </c>
      <c r="Q81" s="370"/>
      <c r="R81" s="371"/>
      <c r="S81" s="73"/>
      <c r="T81" s="74"/>
      <c r="U81" s="74"/>
      <c r="V81" s="75"/>
      <c r="W81" s="370">
        <v>0</v>
      </c>
      <c r="X81" s="370"/>
      <c r="Y81" s="371"/>
      <c r="Z81" s="488"/>
      <c r="AA81" s="489"/>
      <c r="AB81" s="489"/>
      <c r="AC81" s="490"/>
      <c r="AD81" s="370">
        <v>0</v>
      </c>
      <c r="AE81" s="370"/>
      <c r="AF81" s="371"/>
      <c r="AG81" s="488"/>
      <c r="AH81" s="489"/>
      <c r="AI81" s="489"/>
      <c r="AJ81" s="490"/>
      <c r="AK81" s="370">
        <v>0</v>
      </c>
      <c r="AL81" s="370"/>
      <c r="AM81" s="371"/>
      <c r="AN81" s="543"/>
      <c r="AO81" s="541"/>
      <c r="AP81" s="362">
        <f t="shared" si="47"/>
        <v>0</v>
      </c>
      <c r="AQ81" s="363"/>
    </row>
    <row r="82" spans="1:43" x14ac:dyDescent="0.25">
      <c r="A82" s="35">
        <v>9</v>
      </c>
      <c r="B82" s="79" t="s">
        <v>125</v>
      </c>
      <c r="C82" s="377" t="s">
        <v>121</v>
      </c>
      <c r="D82" s="378"/>
      <c r="E82" s="366"/>
      <c r="F82" s="491"/>
      <c r="G82" s="491"/>
      <c r="H82" s="491"/>
      <c r="I82" s="370">
        <v>0</v>
      </c>
      <c r="J82" s="370"/>
      <c r="K82" s="371"/>
      <c r="L82" s="488"/>
      <c r="M82" s="489"/>
      <c r="N82" s="489"/>
      <c r="O82" s="490"/>
      <c r="P82" s="370">
        <v>0</v>
      </c>
      <c r="Q82" s="370"/>
      <c r="R82" s="371"/>
      <c r="S82" s="73"/>
      <c r="T82" s="74"/>
      <c r="U82" s="74"/>
      <c r="V82" s="75"/>
      <c r="W82" s="370">
        <v>0</v>
      </c>
      <c r="X82" s="370"/>
      <c r="Y82" s="371"/>
      <c r="Z82" s="488"/>
      <c r="AA82" s="489"/>
      <c r="AB82" s="489"/>
      <c r="AC82" s="490"/>
      <c r="AD82" s="370">
        <v>0</v>
      </c>
      <c r="AE82" s="370"/>
      <c r="AF82" s="371"/>
      <c r="AG82" s="488"/>
      <c r="AH82" s="489"/>
      <c r="AI82" s="489"/>
      <c r="AJ82" s="490"/>
      <c r="AK82" s="370">
        <v>0</v>
      </c>
      <c r="AL82" s="370"/>
      <c r="AM82" s="371"/>
      <c r="AN82" s="543"/>
      <c r="AO82" s="541"/>
      <c r="AP82" s="362">
        <f t="shared" si="47"/>
        <v>0</v>
      </c>
      <c r="AQ82" s="363"/>
    </row>
    <row r="83" spans="1:43" x14ac:dyDescent="0.25">
      <c r="A83" s="35">
        <v>10</v>
      </c>
      <c r="B83" s="79" t="s">
        <v>126</v>
      </c>
      <c r="C83" s="377" t="s">
        <v>121</v>
      </c>
      <c r="D83" s="378"/>
      <c r="E83" s="366"/>
      <c r="F83" s="491"/>
      <c r="G83" s="491"/>
      <c r="H83" s="491"/>
      <c r="I83" s="370">
        <v>0</v>
      </c>
      <c r="J83" s="370"/>
      <c r="K83" s="371"/>
      <c r="L83" s="488"/>
      <c r="M83" s="489"/>
      <c r="N83" s="489"/>
      <c r="O83" s="490"/>
      <c r="P83" s="370">
        <v>0</v>
      </c>
      <c r="Q83" s="370"/>
      <c r="R83" s="371"/>
      <c r="S83" s="73"/>
      <c r="T83" s="74"/>
      <c r="U83" s="74"/>
      <c r="V83" s="75"/>
      <c r="W83" s="370">
        <v>0</v>
      </c>
      <c r="X83" s="370"/>
      <c r="Y83" s="371"/>
      <c r="Z83" s="488"/>
      <c r="AA83" s="489"/>
      <c r="AB83" s="489"/>
      <c r="AC83" s="490"/>
      <c r="AD83" s="370">
        <v>0</v>
      </c>
      <c r="AE83" s="370"/>
      <c r="AF83" s="371"/>
      <c r="AG83" s="488"/>
      <c r="AH83" s="489"/>
      <c r="AI83" s="489"/>
      <c r="AJ83" s="490"/>
      <c r="AK83" s="370">
        <v>0</v>
      </c>
      <c r="AL83" s="370"/>
      <c r="AM83" s="371"/>
      <c r="AN83" s="543"/>
      <c r="AO83" s="541"/>
      <c r="AP83" s="362">
        <f t="shared" si="47"/>
        <v>0</v>
      </c>
      <c r="AQ83" s="363"/>
    </row>
    <row r="84" spans="1:43" x14ac:dyDescent="0.25">
      <c r="A84" s="35">
        <v>11</v>
      </c>
      <c r="B84" s="79" t="s">
        <v>127</v>
      </c>
      <c r="C84" s="377" t="s">
        <v>121</v>
      </c>
      <c r="D84" s="378"/>
      <c r="E84" s="364"/>
      <c r="F84" s="365"/>
      <c r="G84" s="365"/>
      <c r="H84" s="366"/>
      <c r="I84" s="367"/>
      <c r="J84" s="368"/>
      <c r="K84" s="369"/>
      <c r="L84" s="488"/>
      <c r="M84" s="489"/>
      <c r="N84" s="489"/>
      <c r="O84" s="490"/>
      <c r="P84" s="367"/>
      <c r="Q84" s="368"/>
      <c r="R84" s="369"/>
      <c r="S84" s="73"/>
      <c r="T84" s="74"/>
      <c r="U84" s="74"/>
      <c r="V84" s="75"/>
      <c r="W84" s="367"/>
      <c r="X84" s="368"/>
      <c r="Y84" s="369"/>
      <c r="Z84" s="488"/>
      <c r="AA84" s="489"/>
      <c r="AB84" s="489"/>
      <c r="AC84" s="490"/>
      <c r="AD84" s="367"/>
      <c r="AE84" s="368"/>
      <c r="AF84" s="369"/>
      <c r="AG84" s="488"/>
      <c r="AH84" s="489"/>
      <c r="AI84" s="489"/>
      <c r="AJ84" s="490"/>
      <c r="AK84" s="367"/>
      <c r="AL84" s="368"/>
      <c r="AM84" s="369"/>
      <c r="AN84" s="543"/>
      <c r="AO84" s="541"/>
      <c r="AP84" s="362">
        <f t="shared" ref="AP84:AP85" si="48">I84+P84+W84+AD84+AK84</f>
        <v>0</v>
      </c>
      <c r="AQ84" s="363"/>
    </row>
    <row r="85" spans="1:43" x14ac:dyDescent="0.25">
      <c r="A85" s="35">
        <v>12</v>
      </c>
      <c r="B85" s="79" t="s">
        <v>128</v>
      </c>
      <c r="C85" s="377" t="s">
        <v>121</v>
      </c>
      <c r="D85" s="378"/>
      <c r="E85" s="364"/>
      <c r="F85" s="365"/>
      <c r="G85" s="365"/>
      <c r="H85" s="366"/>
      <c r="I85" s="367"/>
      <c r="J85" s="368"/>
      <c r="K85" s="369"/>
      <c r="L85" s="488"/>
      <c r="M85" s="489"/>
      <c r="N85" s="489"/>
      <c r="O85" s="490"/>
      <c r="P85" s="367"/>
      <c r="Q85" s="368"/>
      <c r="R85" s="369"/>
      <c r="S85" s="73"/>
      <c r="T85" s="74"/>
      <c r="U85" s="74"/>
      <c r="V85" s="75"/>
      <c r="W85" s="367"/>
      <c r="X85" s="368"/>
      <c r="Y85" s="369"/>
      <c r="Z85" s="488"/>
      <c r="AA85" s="489"/>
      <c r="AB85" s="489"/>
      <c r="AC85" s="490"/>
      <c r="AD85" s="367"/>
      <c r="AE85" s="368"/>
      <c r="AF85" s="369"/>
      <c r="AG85" s="488"/>
      <c r="AH85" s="489"/>
      <c r="AI85" s="489"/>
      <c r="AJ85" s="490"/>
      <c r="AK85" s="367"/>
      <c r="AL85" s="368"/>
      <c r="AM85" s="369"/>
      <c r="AN85" s="543"/>
      <c r="AO85" s="541"/>
      <c r="AP85" s="362">
        <f t="shared" si="48"/>
        <v>0</v>
      </c>
      <c r="AQ85" s="363"/>
    </row>
    <row r="86" spans="1:43" x14ac:dyDescent="0.25">
      <c r="A86" s="35">
        <v>13</v>
      </c>
      <c r="B86" s="79" t="s">
        <v>129</v>
      </c>
      <c r="C86" s="377" t="s">
        <v>121</v>
      </c>
      <c r="D86" s="378"/>
      <c r="E86" s="366"/>
      <c r="F86" s="491"/>
      <c r="G86" s="491"/>
      <c r="H86" s="491"/>
      <c r="I86" s="370">
        <v>0</v>
      </c>
      <c r="J86" s="370"/>
      <c r="K86" s="371"/>
      <c r="L86" s="488"/>
      <c r="M86" s="489"/>
      <c r="N86" s="489"/>
      <c r="O86" s="490"/>
      <c r="P86" s="370">
        <v>0</v>
      </c>
      <c r="Q86" s="370"/>
      <c r="R86" s="371"/>
      <c r="S86" s="73"/>
      <c r="T86" s="74"/>
      <c r="U86" s="74"/>
      <c r="V86" s="75"/>
      <c r="W86" s="370">
        <v>0</v>
      </c>
      <c r="X86" s="370"/>
      <c r="Y86" s="371"/>
      <c r="Z86" s="488"/>
      <c r="AA86" s="489"/>
      <c r="AB86" s="489"/>
      <c r="AC86" s="490"/>
      <c r="AD86" s="370">
        <v>0</v>
      </c>
      <c r="AE86" s="370"/>
      <c r="AF86" s="371"/>
      <c r="AG86" s="488"/>
      <c r="AH86" s="489"/>
      <c r="AI86" s="489"/>
      <c r="AJ86" s="490"/>
      <c r="AK86" s="370">
        <v>0</v>
      </c>
      <c r="AL86" s="370"/>
      <c r="AM86" s="371"/>
      <c r="AN86" s="543"/>
      <c r="AO86" s="541"/>
      <c r="AP86" s="362">
        <f t="shared" si="47"/>
        <v>0</v>
      </c>
      <c r="AQ86" s="363"/>
    </row>
    <row r="87" spans="1:43" x14ac:dyDescent="0.25">
      <c r="A87" s="35">
        <v>14</v>
      </c>
      <c r="B87" s="304" t="s">
        <v>130</v>
      </c>
      <c r="C87" s="304"/>
      <c r="D87" s="627"/>
      <c r="E87" s="179"/>
      <c r="F87" s="179"/>
      <c r="G87" s="179"/>
      <c r="H87" s="180"/>
      <c r="I87" s="370"/>
      <c r="J87" s="370"/>
      <c r="K87" s="371"/>
      <c r="L87" s="488"/>
      <c r="M87" s="489"/>
      <c r="N87" s="489"/>
      <c r="O87" s="490"/>
      <c r="P87" s="370">
        <v>0</v>
      </c>
      <c r="Q87" s="370"/>
      <c r="R87" s="371"/>
      <c r="S87" s="73"/>
      <c r="T87" s="74"/>
      <c r="U87" s="74"/>
      <c r="V87" s="75"/>
      <c r="W87" s="370"/>
      <c r="X87" s="370"/>
      <c r="Y87" s="371"/>
      <c r="Z87" s="488"/>
      <c r="AA87" s="489"/>
      <c r="AB87" s="489"/>
      <c r="AC87" s="490"/>
      <c r="AD87" s="370"/>
      <c r="AE87" s="370"/>
      <c r="AF87" s="371"/>
      <c r="AG87" s="488"/>
      <c r="AH87" s="489"/>
      <c r="AI87" s="489"/>
      <c r="AJ87" s="490"/>
      <c r="AK87" s="370"/>
      <c r="AL87" s="370"/>
      <c r="AM87" s="371"/>
      <c r="AN87" s="543"/>
      <c r="AO87" s="541"/>
      <c r="AP87" s="362">
        <f t="shared" si="47"/>
        <v>0</v>
      </c>
      <c r="AQ87" s="363"/>
    </row>
    <row r="88" spans="1:43" x14ac:dyDescent="0.25">
      <c r="A88" s="35">
        <v>15</v>
      </c>
      <c r="B88" s="498" t="s">
        <v>131</v>
      </c>
      <c r="C88" s="498"/>
      <c r="D88" s="499"/>
      <c r="E88" s="181"/>
      <c r="F88" s="181"/>
      <c r="G88" s="181"/>
      <c r="H88" s="182"/>
      <c r="I88" s="370"/>
      <c r="J88" s="370"/>
      <c r="K88" s="371"/>
      <c r="L88" s="488"/>
      <c r="M88" s="489"/>
      <c r="N88" s="489"/>
      <c r="O88" s="490"/>
      <c r="P88" s="370"/>
      <c r="Q88" s="370"/>
      <c r="R88" s="371"/>
      <c r="S88" s="73"/>
      <c r="T88" s="74"/>
      <c r="U88" s="74"/>
      <c r="V88" s="75"/>
      <c r="W88" s="370"/>
      <c r="X88" s="370"/>
      <c r="Y88" s="371"/>
      <c r="Z88" s="488"/>
      <c r="AA88" s="489"/>
      <c r="AB88" s="489"/>
      <c r="AC88" s="490"/>
      <c r="AD88" s="370"/>
      <c r="AE88" s="370"/>
      <c r="AF88" s="371"/>
      <c r="AG88" s="488"/>
      <c r="AH88" s="489"/>
      <c r="AI88" s="489"/>
      <c r="AJ88" s="490"/>
      <c r="AK88" s="370"/>
      <c r="AL88" s="370"/>
      <c r="AM88" s="371"/>
      <c r="AN88" s="543"/>
      <c r="AO88" s="541"/>
      <c r="AP88" s="362">
        <f t="shared" si="47"/>
        <v>0</v>
      </c>
      <c r="AQ88" s="363"/>
    </row>
    <row r="89" spans="1:43" x14ac:dyDescent="0.25">
      <c r="A89" s="35">
        <v>16</v>
      </c>
      <c r="B89" s="506" t="s">
        <v>132</v>
      </c>
      <c r="C89" s="506"/>
      <c r="D89" s="507"/>
      <c r="E89" s="181"/>
      <c r="F89" s="181"/>
      <c r="G89" s="181"/>
      <c r="H89" s="182"/>
      <c r="I89" s="370">
        <v>0</v>
      </c>
      <c r="J89" s="370"/>
      <c r="K89" s="371"/>
      <c r="L89" s="488"/>
      <c r="M89" s="489"/>
      <c r="N89" s="489"/>
      <c r="O89" s="490"/>
      <c r="P89" s="370">
        <v>0</v>
      </c>
      <c r="Q89" s="370"/>
      <c r="R89" s="371"/>
      <c r="S89" s="73"/>
      <c r="T89" s="74"/>
      <c r="U89" s="74"/>
      <c r="V89" s="75"/>
      <c r="W89" s="370">
        <v>0</v>
      </c>
      <c r="X89" s="370"/>
      <c r="Y89" s="371"/>
      <c r="Z89" s="488"/>
      <c r="AA89" s="489"/>
      <c r="AB89" s="489"/>
      <c r="AC89" s="490"/>
      <c r="AD89" s="370">
        <v>0</v>
      </c>
      <c r="AE89" s="370"/>
      <c r="AF89" s="371"/>
      <c r="AG89" s="488"/>
      <c r="AH89" s="489"/>
      <c r="AI89" s="489"/>
      <c r="AJ89" s="490"/>
      <c r="AK89" s="370">
        <v>0</v>
      </c>
      <c r="AL89" s="370"/>
      <c r="AM89" s="371"/>
      <c r="AN89" s="543"/>
      <c r="AO89" s="541"/>
      <c r="AP89" s="362">
        <f t="shared" si="47"/>
        <v>0</v>
      </c>
      <c r="AQ89" s="363"/>
    </row>
    <row r="90" spans="1:43" x14ac:dyDescent="0.25">
      <c r="A90" s="35">
        <v>17</v>
      </c>
      <c r="B90" s="506" t="s">
        <v>133</v>
      </c>
      <c r="C90" s="506"/>
      <c r="D90" s="507"/>
      <c r="E90" s="181"/>
      <c r="F90" s="181"/>
      <c r="G90" s="181"/>
      <c r="H90" s="182"/>
      <c r="I90" s="370"/>
      <c r="J90" s="370"/>
      <c r="K90" s="371"/>
      <c r="L90" s="488"/>
      <c r="M90" s="489"/>
      <c r="N90" s="489"/>
      <c r="O90" s="490"/>
      <c r="P90" s="370"/>
      <c r="Q90" s="370"/>
      <c r="R90" s="371"/>
      <c r="S90" s="73"/>
      <c r="T90" s="74"/>
      <c r="U90" s="74"/>
      <c r="V90" s="75"/>
      <c r="W90" s="370"/>
      <c r="X90" s="370"/>
      <c r="Y90" s="371"/>
      <c r="Z90" s="488"/>
      <c r="AA90" s="489"/>
      <c r="AB90" s="489"/>
      <c r="AC90" s="490"/>
      <c r="AD90" s="370"/>
      <c r="AE90" s="370"/>
      <c r="AF90" s="371"/>
      <c r="AG90" s="488"/>
      <c r="AH90" s="489"/>
      <c r="AI90" s="489"/>
      <c r="AJ90" s="490"/>
      <c r="AK90" s="370"/>
      <c r="AL90" s="370"/>
      <c r="AM90" s="371"/>
      <c r="AN90" s="543"/>
      <c r="AO90" s="541"/>
      <c r="AP90" s="362">
        <f t="shared" si="47"/>
        <v>0</v>
      </c>
      <c r="AQ90" s="363"/>
    </row>
    <row r="91" spans="1:43" x14ac:dyDescent="0.25">
      <c r="A91" s="35">
        <v>18</v>
      </c>
      <c r="B91" s="82" t="s">
        <v>134</v>
      </c>
      <c r="C91" s="384" t="s">
        <v>101</v>
      </c>
      <c r="D91" s="385"/>
      <c r="E91" s="386"/>
      <c r="F91" s="387"/>
      <c r="G91" s="387"/>
      <c r="H91" s="388"/>
      <c r="I91" s="370"/>
      <c r="J91" s="370"/>
      <c r="K91" s="371"/>
      <c r="L91" s="488"/>
      <c r="M91" s="489"/>
      <c r="N91" s="489"/>
      <c r="O91" s="490"/>
      <c r="P91" s="370"/>
      <c r="Q91" s="370"/>
      <c r="R91" s="371"/>
      <c r="S91" s="73"/>
      <c r="T91" s="74"/>
      <c r="U91" s="74"/>
      <c r="V91" s="75"/>
      <c r="W91" s="370"/>
      <c r="X91" s="370"/>
      <c r="Y91" s="371"/>
      <c r="Z91" s="488"/>
      <c r="AA91" s="489"/>
      <c r="AB91" s="489"/>
      <c r="AC91" s="490"/>
      <c r="AD91" s="370"/>
      <c r="AE91" s="370"/>
      <c r="AF91" s="371"/>
      <c r="AG91" s="488"/>
      <c r="AH91" s="489"/>
      <c r="AI91" s="489"/>
      <c r="AJ91" s="490"/>
      <c r="AK91" s="370"/>
      <c r="AL91" s="370"/>
      <c r="AM91" s="371"/>
      <c r="AN91" s="543"/>
      <c r="AO91" s="541"/>
      <c r="AP91" s="484">
        <f>I91+P91+W91+AD91+AK91</f>
        <v>0</v>
      </c>
      <c r="AQ91" s="485"/>
    </row>
    <row r="92" spans="1:43" x14ac:dyDescent="0.25">
      <c r="A92" s="35">
        <v>19</v>
      </c>
      <c r="B92" s="82" t="s">
        <v>134</v>
      </c>
      <c r="C92" s="384" t="s">
        <v>101</v>
      </c>
      <c r="D92" s="385"/>
      <c r="E92" s="386"/>
      <c r="F92" s="387"/>
      <c r="G92" s="387"/>
      <c r="H92" s="388"/>
      <c r="I92" s="370"/>
      <c r="J92" s="370"/>
      <c r="K92" s="371"/>
      <c r="L92" s="488"/>
      <c r="M92" s="489"/>
      <c r="N92" s="489"/>
      <c r="O92" s="490"/>
      <c r="P92" s="370"/>
      <c r="Q92" s="370"/>
      <c r="R92" s="371"/>
      <c r="S92" s="73"/>
      <c r="T92" s="74"/>
      <c r="U92" s="74"/>
      <c r="V92" s="75"/>
      <c r="W92" s="370"/>
      <c r="X92" s="370"/>
      <c r="Y92" s="371"/>
      <c r="Z92" s="488"/>
      <c r="AA92" s="489"/>
      <c r="AB92" s="489"/>
      <c r="AC92" s="490"/>
      <c r="AD92" s="370"/>
      <c r="AE92" s="370"/>
      <c r="AF92" s="371"/>
      <c r="AG92" s="488"/>
      <c r="AH92" s="489"/>
      <c r="AI92" s="489"/>
      <c r="AJ92" s="490"/>
      <c r="AK92" s="370"/>
      <c r="AL92" s="370"/>
      <c r="AM92" s="371"/>
      <c r="AN92" s="543"/>
      <c r="AO92" s="541"/>
      <c r="AP92" s="484">
        <f>I92+P92+W92+AD92+AK92</f>
        <v>0</v>
      </c>
      <c r="AQ92" s="485"/>
    </row>
    <row r="93" spans="1:43" x14ac:dyDescent="0.25">
      <c r="A93" s="35">
        <v>20</v>
      </c>
      <c r="B93" s="82" t="s">
        <v>91</v>
      </c>
      <c r="C93" s="384" t="s">
        <v>101</v>
      </c>
      <c r="D93" s="385"/>
      <c r="E93" s="386"/>
      <c r="F93" s="387"/>
      <c r="G93" s="387"/>
      <c r="H93" s="388"/>
      <c r="I93" s="367"/>
      <c r="J93" s="368"/>
      <c r="K93" s="369"/>
      <c r="L93" s="488"/>
      <c r="M93" s="489"/>
      <c r="N93" s="489"/>
      <c r="O93" s="490"/>
      <c r="P93" s="367"/>
      <c r="Q93" s="368"/>
      <c r="R93" s="369"/>
      <c r="S93" s="73"/>
      <c r="T93" s="74"/>
      <c r="U93" s="74"/>
      <c r="V93" s="75"/>
      <c r="W93" s="367"/>
      <c r="X93" s="368"/>
      <c r="Y93" s="369"/>
      <c r="Z93" s="488"/>
      <c r="AA93" s="489"/>
      <c r="AB93" s="489"/>
      <c r="AC93" s="490"/>
      <c r="AD93" s="367"/>
      <c r="AE93" s="368"/>
      <c r="AF93" s="369"/>
      <c r="AG93" s="488"/>
      <c r="AH93" s="489"/>
      <c r="AI93" s="489"/>
      <c r="AJ93" s="490"/>
      <c r="AK93" s="367"/>
      <c r="AL93" s="368"/>
      <c r="AM93" s="369"/>
      <c r="AN93" s="543"/>
      <c r="AO93" s="541"/>
      <c r="AP93" s="484">
        <f>I93+P93+W93+AD93+AK93</f>
        <v>0</v>
      </c>
      <c r="AQ93" s="485"/>
    </row>
    <row r="94" spans="1:43" ht="12.6" thickBot="1" x14ac:dyDescent="0.3">
      <c r="A94" s="35">
        <v>21</v>
      </c>
      <c r="B94" s="82" t="s">
        <v>134</v>
      </c>
      <c r="C94" s="384" t="s">
        <v>101</v>
      </c>
      <c r="D94" s="385"/>
      <c r="E94" s="386"/>
      <c r="F94" s="387"/>
      <c r="G94" s="387"/>
      <c r="H94" s="388"/>
      <c r="I94" s="423"/>
      <c r="J94" s="423"/>
      <c r="K94" s="424"/>
      <c r="L94" s="488"/>
      <c r="M94" s="489"/>
      <c r="N94" s="489"/>
      <c r="O94" s="490"/>
      <c r="P94" s="423"/>
      <c r="Q94" s="423"/>
      <c r="R94" s="424"/>
      <c r="S94" s="73"/>
      <c r="T94" s="74"/>
      <c r="U94" s="74"/>
      <c r="V94" s="75"/>
      <c r="W94" s="423"/>
      <c r="X94" s="423"/>
      <c r="Y94" s="424"/>
      <c r="Z94" s="488"/>
      <c r="AA94" s="489"/>
      <c r="AB94" s="489"/>
      <c r="AC94" s="490"/>
      <c r="AD94" s="423"/>
      <c r="AE94" s="423"/>
      <c r="AF94" s="424"/>
      <c r="AG94" s="488"/>
      <c r="AH94" s="489"/>
      <c r="AI94" s="489"/>
      <c r="AJ94" s="490"/>
      <c r="AK94" s="423"/>
      <c r="AL94" s="423"/>
      <c r="AM94" s="424"/>
      <c r="AN94" s="543"/>
      <c r="AO94" s="541"/>
      <c r="AP94" s="492">
        <f t="shared" si="47"/>
        <v>0</v>
      </c>
      <c r="AQ94" s="493"/>
    </row>
    <row r="95" spans="1:43" ht="12.6" thickBot="1" x14ac:dyDescent="0.3">
      <c r="A95" s="582" t="s">
        <v>135</v>
      </c>
      <c r="B95" s="583"/>
      <c r="C95" s="583"/>
      <c r="D95" s="584"/>
      <c r="E95" s="181"/>
      <c r="F95" s="181"/>
      <c r="G95" s="181"/>
      <c r="H95" s="181"/>
      <c r="I95" s="374">
        <f>SUM(I74:K94)</f>
        <v>0</v>
      </c>
      <c r="J95" s="375"/>
      <c r="K95" s="376"/>
      <c r="L95" s="488"/>
      <c r="M95" s="489"/>
      <c r="N95" s="489"/>
      <c r="O95" s="489"/>
      <c r="P95" s="374">
        <f>SUM(P74:R94)</f>
        <v>0</v>
      </c>
      <c r="Q95" s="375"/>
      <c r="R95" s="376"/>
      <c r="S95" s="73"/>
      <c r="T95" s="74"/>
      <c r="U95" s="74"/>
      <c r="V95" s="74"/>
      <c r="W95" s="374">
        <f>SUM(W74:Y94)</f>
        <v>0</v>
      </c>
      <c r="X95" s="375"/>
      <c r="Y95" s="376"/>
      <c r="Z95" s="488"/>
      <c r="AA95" s="489"/>
      <c r="AB95" s="489"/>
      <c r="AC95" s="489"/>
      <c r="AD95" s="374">
        <f>SUM(AD74:AF94)</f>
        <v>0</v>
      </c>
      <c r="AE95" s="375"/>
      <c r="AF95" s="376"/>
      <c r="AG95" s="488"/>
      <c r="AH95" s="489"/>
      <c r="AI95" s="489"/>
      <c r="AJ95" s="489"/>
      <c r="AK95" s="374">
        <f>SUM(AK74:AM94)</f>
        <v>0</v>
      </c>
      <c r="AL95" s="375"/>
      <c r="AM95" s="376"/>
      <c r="AN95" s="554"/>
      <c r="AO95" s="555"/>
      <c r="AP95" s="374">
        <f t="shared" si="47"/>
        <v>0</v>
      </c>
      <c r="AQ95" s="376"/>
    </row>
    <row r="96" spans="1:43" ht="15.75" customHeight="1" thickBot="1" x14ac:dyDescent="0.3">
      <c r="A96" s="529" t="s">
        <v>136</v>
      </c>
      <c r="B96" s="529"/>
      <c r="C96" s="529"/>
      <c r="D96" s="530"/>
      <c r="E96" s="514"/>
      <c r="F96" s="514"/>
      <c r="G96" s="514"/>
      <c r="H96" s="514"/>
      <c r="I96" s="374">
        <f>K54+I61+I65+I72+I95</f>
        <v>0</v>
      </c>
      <c r="J96" s="375"/>
      <c r="K96" s="376"/>
      <c r="L96" s="509"/>
      <c r="M96" s="510"/>
      <c r="N96" s="510"/>
      <c r="O96" s="510"/>
      <c r="P96" s="374">
        <f>R54+P61+P65+P72+P95</f>
        <v>0</v>
      </c>
      <c r="Q96" s="375"/>
      <c r="R96" s="376"/>
      <c r="S96" s="509"/>
      <c r="T96" s="510"/>
      <c r="U96" s="510"/>
      <c r="V96" s="510"/>
      <c r="W96" s="374">
        <f>Y54+W61+W65+W72+W95</f>
        <v>0</v>
      </c>
      <c r="X96" s="375"/>
      <c r="Y96" s="376"/>
      <c r="Z96" s="509"/>
      <c r="AA96" s="510"/>
      <c r="AB96" s="510"/>
      <c r="AC96" s="510"/>
      <c r="AD96" s="374">
        <f>AF54+AD61+AD65+AD72+AD95</f>
        <v>0</v>
      </c>
      <c r="AE96" s="375"/>
      <c r="AF96" s="376"/>
      <c r="AG96" s="509"/>
      <c r="AH96" s="510"/>
      <c r="AI96" s="510"/>
      <c r="AJ96" s="510"/>
      <c r="AK96" s="374">
        <f>AM54+AK61+AK65+AK72+AK95</f>
        <v>0</v>
      </c>
      <c r="AL96" s="375"/>
      <c r="AM96" s="376"/>
      <c r="AN96" s="572"/>
      <c r="AO96" s="573"/>
      <c r="AP96" s="374">
        <f t="shared" si="47"/>
        <v>0</v>
      </c>
      <c r="AQ96" s="376"/>
    </row>
    <row r="97" spans="1:43" ht="24" customHeight="1" x14ac:dyDescent="0.25">
      <c r="A97" s="534" t="s">
        <v>137</v>
      </c>
      <c r="B97" s="535"/>
      <c r="C97" s="535"/>
      <c r="D97" s="536"/>
      <c r="E97" s="585" t="s">
        <v>138</v>
      </c>
      <c r="F97" s="585"/>
      <c r="G97" s="585"/>
      <c r="H97" s="586"/>
      <c r="I97" s="391"/>
      <c r="J97" s="502"/>
      <c r="K97" s="392"/>
      <c r="L97" s="488"/>
      <c r="M97" s="489"/>
      <c r="N97" s="489"/>
      <c r="O97" s="490"/>
      <c r="P97" s="391"/>
      <c r="Q97" s="502"/>
      <c r="R97" s="392"/>
      <c r="S97" s="488"/>
      <c r="T97" s="489"/>
      <c r="U97" s="489"/>
      <c r="V97" s="490"/>
      <c r="W97" s="391"/>
      <c r="X97" s="502"/>
      <c r="Y97" s="392"/>
      <c r="Z97" s="488"/>
      <c r="AA97" s="489"/>
      <c r="AB97" s="489"/>
      <c r="AC97" s="490"/>
      <c r="AD97" s="391"/>
      <c r="AE97" s="502"/>
      <c r="AF97" s="392"/>
      <c r="AG97" s="488"/>
      <c r="AH97" s="489"/>
      <c r="AI97" s="489"/>
      <c r="AJ97" s="490"/>
      <c r="AK97" s="391"/>
      <c r="AL97" s="502"/>
      <c r="AM97" s="392"/>
      <c r="AN97" s="543"/>
      <c r="AO97" s="541"/>
      <c r="AP97" s="391"/>
      <c r="AQ97" s="392"/>
    </row>
    <row r="98" spans="1:43" x14ac:dyDescent="0.25">
      <c r="A98" s="503" t="s">
        <v>139</v>
      </c>
      <c r="B98" s="504"/>
      <c r="C98" s="504"/>
      <c r="D98" s="505"/>
      <c r="E98" s="382" t="s">
        <v>140</v>
      </c>
      <c r="F98" s="383"/>
      <c r="G98" s="372"/>
      <c r="H98" s="373"/>
      <c r="I98" s="362">
        <f t="shared" ref="I98:I106" si="49">IF(G98&gt;24999,0,IF(G98&lt;25000,(IF(I78+G98&gt;24999,(25000-G98),IF(I78+G98&lt;25000,I78)))))</f>
        <v>0</v>
      </c>
      <c r="J98" s="362"/>
      <c r="K98" s="363"/>
      <c r="L98" s="488"/>
      <c r="M98" s="489"/>
      <c r="N98" s="489"/>
      <c r="O98" s="490"/>
      <c r="P98" s="362">
        <f t="shared" ref="P98:P106" si="50">IF(G98+I98&gt;24999,0,IF(G98+I98&lt;25000,(IF(P78+G98+I98&gt;24999,(25000-G98-I98),IF(P78+G98+I98&lt;25000,P78)))))</f>
        <v>0</v>
      </c>
      <c r="Q98" s="362"/>
      <c r="R98" s="363"/>
      <c r="S98" s="488"/>
      <c r="T98" s="489"/>
      <c r="U98" s="489"/>
      <c r="V98" s="490"/>
      <c r="W98" s="362">
        <f t="shared" ref="W98:W106" si="51">IF(G98+I98+P98&gt;24999,0,IF(G98+I98+P98&lt;25000,(IF(W78+G98+I98+P98&gt;24999,(25000-G98-I98-P98),IF(W78+G98+I98+P98&lt;25000,W78)))))</f>
        <v>0</v>
      </c>
      <c r="X98" s="362"/>
      <c r="Y98" s="363"/>
      <c r="Z98" s="488"/>
      <c r="AA98" s="489"/>
      <c r="AB98" s="489"/>
      <c r="AC98" s="490"/>
      <c r="AD98" s="362">
        <f t="shared" ref="AD98:AD106" si="52">IF(G98+I98+P98+W98&gt;24999,0,IF(G98+I98+P98+W98&lt;25000,(IF(AD78+G98+I98+P98+W98&gt;24999,(25000-G98-I98-P98-W98),IF(AD78+G98+I98+P98+W98&lt;25000,AD78)))))</f>
        <v>0</v>
      </c>
      <c r="AE98" s="362"/>
      <c r="AF98" s="363"/>
      <c r="AG98" s="488"/>
      <c r="AH98" s="489"/>
      <c r="AI98" s="489"/>
      <c r="AJ98" s="490"/>
      <c r="AK98" s="362">
        <f t="shared" ref="AK98:AK107" si="53">IF(G98+I98+P98+W98+AD98&gt;24999,0,IF(G98+I98+P98+W98+AD98&lt;25000,(IF(AK78+G98+I98+P98+W98+AD98&gt;24999,(25000-G98-I98-P98-W98-AD98),IF(AK78+G98+I98+P98+W98+AD98&lt;25000,AK78)))))</f>
        <v>0</v>
      </c>
      <c r="AL98" s="362"/>
      <c r="AM98" s="363"/>
      <c r="AN98" s="543"/>
      <c r="AO98" s="541"/>
      <c r="AP98" s="362">
        <f t="shared" ref="AP98:AP107" si="54">I98+P98+W98+AD98+AK98</f>
        <v>0</v>
      </c>
      <c r="AQ98" s="363"/>
    </row>
    <row r="99" spans="1:43" x14ac:dyDescent="0.25">
      <c r="A99" s="503" t="s">
        <v>141</v>
      </c>
      <c r="B99" s="504"/>
      <c r="C99" s="504"/>
      <c r="D99" s="505"/>
      <c r="E99" s="382" t="s">
        <v>140</v>
      </c>
      <c r="F99" s="383"/>
      <c r="G99" s="372"/>
      <c r="H99" s="373"/>
      <c r="I99" s="362">
        <f t="shared" si="49"/>
        <v>0</v>
      </c>
      <c r="J99" s="362"/>
      <c r="K99" s="363"/>
      <c r="L99" s="488"/>
      <c r="M99" s="489"/>
      <c r="N99" s="489"/>
      <c r="O99" s="490"/>
      <c r="P99" s="362">
        <f t="shared" si="50"/>
        <v>0</v>
      </c>
      <c r="Q99" s="362"/>
      <c r="R99" s="363"/>
      <c r="S99" s="488"/>
      <c r="T99" s="489"/>
      <c r="U99" s="489"/>
      <c r="V99" s="490"/>
      <c r="W99" s="362">
        <f t="shared" si="51"/>
        <v>0</v>
      </c>
      <c r="X99" s="362"/>
      <c r="Y99" s="363"/>
      <c r="Z99" s="488"/>
      <c r="AA99" s="489"/>
      <c r="AB99" s="489"/>
      <c r="AC99" s="490"/>
      <c r="AD99" s="362">
        <f t="shared" si="52"/>
        <v>0</v>
      </c>
      <c r="AE99" s="362"/>
      <c r="AF99" s="363"/>
      <c r="AG99" s="488"/>
      <c r="AH99" s="489"/>
      <c r="AI99" s="489"/>
      <c r="AJ99" s="490"/>
      <c r="AK99" s="362">
        <f t="shared" si="53"/>
        <v>0</v>
      </c>
      <c r="AL99" s="362"/>
      <c r="AM99" s="363"/>
      <c r="AN99" s="543"/>
      <c r="AO99" s="541"/>
      <c r="AP99" s="362">
        <f t="shared" si="54"/>
        <v>0</v>
      </c>
      <c r="AQ99" s="363"/>
    </row>
    <row r="100" spans="1:43" x14ac:dyDescent="0.25">
      <c r="A100" s="503" t="s">
        <v>142</v>
      </c>
      <c r="B100" s="504"/>
      <c r="C100" s="504"/>
      <c r="D100" s="505"/>
      <c r="E100" s="382" t="s">
        <v>140</v>
      </c>
      <c r="F100" s="383"/>
      <c r="G100" s="372"/>
      <c r="H100" s="373"/>
      <c r="I100" s="362">
        <f t="shared" si="49"/>
        <v>0</v>
      </c>
      <c r="J100" s="362"/>
      <c r="K100" s="363"/>
      <c r="L100" s="488"/>
      <c r="M100" s="489"/>
      <c r="N100" s="489"/>
      <c r="O100" s="490"/>
      <c r="P100" s="362">
        <f t="shared" si="50"/>
        <v>0</v>
      </c>
      <c r="Q100" s="362"/>
      <c r="R100" s="363"/>
      <c r="S100" s="488"/>
      <c r="T100" s="489"/>
      <c r="U100" s="489"/>
      <c r="V100" s="490"/>
      <c r="W100" s="362">
        <f t="shared" si="51"/>
        <v>0</v>
      </c>
      <c r="X100" s="362"/>
      <c r="Y100" s="363"/>
      <c r="Z100" s="488"/>
      <c r="AA100" s="489"/>
      <c r="AB100" s="489"/>
      <c r="AC100" s="490"/>
      <c r="AD100" s="362">
        <f t="shared" si="52"/>
        <v>0</v>
      </c>
      <c r="AE100" s="362"/>
      <c r="AF100" s="363"/>
      <c r="AG100" s="488"/>
      <c r="AH100" s="489"/>
      <c r="AI100" s="489"/>
      <c r="AJ100" s="490"/>
      <c r="AK100" s="362">
        <f t="shared" si="53"/>
        <v>0</v>
      </c>
      <c r="AL100" s="362"/>
      <c r="AM100" s="363"/>
      <c r="AN100" s="543"/>
      <c r="AO100" s="541"/>
      <c r="AP100" s="362">
        <f t="shared" si="54"/>
        <v>0</v>
      </c>
      <c r="AQ100" s="363"/>
    </row>
    <row r="101" spans="1:43" x14ac:dyDescent="0.25">
      <c r="A101" s="379" t="s">
        <v>143</v>
      </c>
      <c r="B101" s="380"/>
      <c r="C101" s="380"/>
      <c r="D101" s="381"/>
      <c r="E101" s="382" t="s">
        <v>140</v>
      </c>
      <c r="F101" s="383"/>
      <c r="G101" s="372"/>
      <c r="H101" s="373"/>
      <c r="I101" s="362">
        <f t="shared" si="49"/>
        <v>0</v>
      </c>
      <c r="J101" s="362"/>
      <c r="K101" s="363"/>
      <c r="L101" s="488"/>
      <c r="M101" s="489"/>
      <c r="N101" s="489"/>
      <c r="O101" s="490"/>
      <c r="P101" s="362">
        <f t="shared" si="50"/>
        <v>0</v>
      </c>
      <c r="Q101" s="362"/>
      <c r="R101" s="363"/>
      <c r="S101" s="488"/>
      <c r="T101" s="489"/>
      <c r="U101" s="489"/>
      <c r="V101" s="490"/>
      <c r="W101" s="362">
        <f t="shared" si="51"/>
        <v>0</v>
      </c>
      <c r="X101" s="362"/>
      <c r="Y101" s="363"/>
      <c r="Z101" s="488"/>
      <c r="AA101" s="489"/>
      <c r="AB101" s="489"/>
      <c r="AC101" s="490"/>
      <c r="AD101" s="362">
        <f t="shared" si="52"/>
        <v>0</v>
      </c>
      <c r="AE101" s="362"/>
      <c r="AF101" s="363"/>
      <c r="AG101" s="488"/>
      <c r="AH101" s="489"/>
      <c r="AI101" s="489"/>
      <c r="AJ101" s="490"/>
      <c r="AK101" s="362">
        <f t="shared" si="53"/>
        <v>0</v>
      </c>
      <c r="AL101" s="362"/>
      <c r="AM101" s="363"/>
      <c r="AN101" s="543"/>
      <c r="AO101" s="541"/>
      <c r="AP101" s="362">
        <f t="shared" si="54"/>
        <v>0</v>
      </c>
      <c r="AQ101" s="363"/>
    </row>
    <row r="102" spans="1:43" x14ac:dyDescent="0.25">
      <c r="A102" s="379" t="s">
        <v>144</v>
      </c>
      <c r="B102" s="380"/>
      <c r="C102" s="380"/>
      <c r="D102" s="381"/>
      <c r="E102" s="382" t="s">
        <v>140</v>
      </c>
      <c r="F102" s="383"/>
      <c r="G102" s="372"/>
      <c r="H102" s="373"/>
      <c r="I102" s="362">
        <f t="shared" si="49"/>
        <v>0</v>
      </c>
      <c r="J102" s="362"/>
      <c r="K102" s="363"/>
      <c r="L102" s="488"/>
      <c r="M102" s="489"/>
      <c r="N102" s="489"/>
      <c r="O102" s="490"/>
      <c r="P102" s="362">
        <f t="shared" si="50"/>
        <v>0</v>
      </c>
      <c r="Q102" s="362"/>
      <c r="R102" s="363"/>
      <c r="S102" s="488"/>
      <c r="T102" s="489"/>
      <c r="U102" s="489"/>
      <c r="V102" s="490"/>
      <c r="W102" s="362">
        <f t="shared" si="51"/>
        <v>0</v>
      </c>
      <c r="X102" s="362"/>
      <c r="Y102" s="363"/>
      <c r="Z102" s="488"/>
      <c r="AA102" s="489"/>
      <c r="AB102" s="489"/>
      <c r="AC102" s="490"/>
      <c r="AD102" s="362">
        <f t="shared" si="52"/>
        <v>0</v>
      </c>
      <c r="AE102" s="362"/>
      <c r="AF102" s="363"/>
      <c r="AG102" s="488"/>
      <c r="AH102" s="489"/>
      <c r="AI102" s="489"/>
      <c r="AJ102" s="490"/>
      <c r="AK102" s="362">
        <f t="shared" si="53"/>
        <v>0</v>
      </c>
      <c r="AL102" s="362"/>
      <c r="AM102" s="363"/>
      <c r="AN102" s="543"/>
      <c r="AO102" s="541"/>
      <c r="AP102" s="362">
        <f t="shared" si="54"/>
        <v>0</v>
      </c>
      <c r="AQ102" s="363"/>
    </row>
    <row r="103" spans="1:43" x14ac:dyDescent="0.25">
      <c r="A103" s="379" t="s">
        <v>145</v>
      </c>
      <c r="B103" s="380"/>
      <c r="C103" s="380"/>
      <c r="D103" s="381"/>
      <c r="E103" s="382" t="s">
        <v>140</v>
      </c>
      <c r="F103" s="383"/>
      <c r="G103" s="372"/>
      <c r="H103" s="373"/>
      <c r="I103" s="362">
        <f t="shared" si="49"/>
        <v>0</v>
      </c>
      <c r="J103" s="362"/>
      <c r="K103" s="363"/>
      <c r="L103" s="488"/>
      <c r="M103" s="489"/>
      <c r="N103" s="489"/>
      <c r="O103" s="490"/>
      <c r="P103" s="362">
        <f t="shared" si="50"/>
        <v>0</v>
      </c>
      <c r="Q103" s="362"/>
      <c r="R103" s="363"/>
      <c r="S103" s="488"/>
      <c r="T103" s="489"/>
      <c r="U103" s="489"/>
      <c r="V103" s="490"/>
      <c r="W103" s="362">
        <f t="shared" si="51"/>
        <v>0</v>
      </c>
      <c r="X103" s="362"/>
      <c r="Y103" s="363"/>
      <c r="Z103" s="488"/>
      <c r="AA103" s="489"/>
      <c r="AB103" s="489"/>
      <c r="AC103" s="490"/>
      <c r="AD103" s="362">
        <f t="shared" si="52"/>
        <v>0</v>
      </c>
      <c r="AE103" s="362"/>
      <c r="AF103" s="363"/>
      <c r="AG103" s="488"/>
      <c r="AH103" s="489"/>
      <c r="AI103" s="489"/>
      <c r="AJ103" s="490"/>
      <c r="AK103" s="362">
        <f t="shared" si="53"/>
        <v>0</v>
      </c>
      <c r="AL103" s="362"/>
      <c r="AM103" s="363"/>
      <c r="AN103" s="543"/>
      <c r="AO103" s="541"/>
      <c r="AP103" s="362">
        <f t="shared" si="54"/>
        <v>0</v>
      </c>
      <c r="AQ103" s="363"/>
    </row>
    <row r="104" spans="1:43" x14ac:dyDescent="0.25">
      <c r="A104" s="379" t="s">
        <v>146</v>
      </c>
      <c r="B104" s="380"/>
      <c r="C104" s="380"/>
      <c r="D104" s="381"/>
      <c r="E104" s="382" t="s">
        <v>140</v>
      </c>
      <c r="F104" s="383"/>
      <c r="G104" s="372"/>
      <c r="H104" s="373"/>
      <c r="I104" s="362">
        <f t="shared" si="49"/>
        <v>0</v>
      </c>
      <c r="J104" s="362"/>
      <c r="K104" s="363"/>
      <c r="L104" s="488"/>
      <c r="M104" s="489"/>
      <c r="N104" s="489"/>
      <c r="O104" s="490"/>
      <c r="P104" s="362">
        <f t="shared" si="50"/>
        <v>0</v>
      </c>
      <c r="Q104" s="362"/>
      <c r="R104" s="363"/>
      <c r="S104" s="488"/>
      <c r="T104" s="489"/>
      <c r="U104" s="489"/>
      <c r="V104" s="490"/>
      <c r="W104" s="362">
        <f t="shared" si="51"/>
        <v>0</v>
      </c>
      <c r="X104" s="362"/>
      <c r="Y104" s="363"/>
      <c r="Z104" s="488"/>
      <c r="AA104" s="489"/>
      <c r="AB104" s="489"/>
      <c r="AC104" s="490"/>
      <c r="AD104" s="362">
        <f t="shared" si="52"/>
        <v>0</v>
      </c>
      <c r="AE104" s="362"/>
      <c r="AF104" s="363"/>
      <c r="AG104" s="488"/>
      <c r="AH104" s="489"/>
      <c r="AI104" s="489"/>
      <c r="AJ104" s="490"/>
      <c r="AK104" s="362">
        <f t="shared" si="53"/>
        <v>0</v>
      </c>
      <c r="AL104" s="362"/>
      <c r="AM104" s="363"/>
      <c r="AN104" s="543"/>
      <c r="AO104" s="541"/>
      <c r="AP104" s="362">
        <f t="shared" ref="AP104" si="55">I104+P104+W104+AD104+AK104</f>
        <v>0</v>
      </c>
      <c r="AQ104" s="363"/>
    </row>
    <row r="105" spans="1:43" x14ac:dyDescent="0.25">
      <c r="A105" s="379" t="s">
        <v>147</v>
      </c>
      <c r="B105" s="380"/>
      <c r="C105" s="380"/>
      <c r="D105" s="381"/>
      <c r="E105" s="382" t="s">
        <v>140</v>
      </c>
      <c r="F105" s="383"/>
      <c r="G105" s="372"/>
      <c r="H105" s="373"/>
      <c r="I105" s="362">
        <f t="shared" si="49"/>
        <v>0</v>
      </c>
      <c r="J105" s="362"/>
      <c r="K105" s="363"/>
      <c r="L105" s="488"/>
      <c r="M105" s="489"/>
      <c r="N105" s="489"/>
      <c r="O105" s="490"/>
      <c r="P105" s="362">
        <f t="shared" si="50"/>
        <v>0</v>
      </c>
      <c r="Q105" s="362"/>
      <c r="R105" s="363"/>
      <c r="S105" s="488"/>
      <c r="T105" s="489"/>
      <c r="U105" s="489"/>
      <c r="V105" s="490"/>
      <c r="W105" s="362">
        <f t="shared" si="51"/>
        <v>0</v>
      </c>
      <c r="X105" s="362"/>
      <c r="Y105" s="363"/>
      <c r="Z105" s="488"/>
      <c r="AA105" s="489"/>
      <c r="AB105" s="489"/>
      <c r="AC105" s="490"/>
      <c r="AD105" s="362">
        <f t="shared" si="52"/>
        <v>0</v>
      </c>
      <c r="AE105" s="362"/>
      <c r="AF105" s="363"/>
      <c r="AG105" s="488"/>
      <c r="AH105" s="489"/>
      <c r="AI105" s="489"/>
      <c r="AJ105" s="490"/>
      <c r="AK105" s="362">
        <f t="shared" si="53"/>
        <v>0</v>
      </c>
      <c r="AL105" s="362"/>
      <c r="AM105" s="363"/>
      <c r="AN105" s="543"/>
      <c r="AO105" s="541"/>
      <c r="AP105" s="362">
        <f t="shared" ref="AP105" si="56">I105+P105+W105+AD105+AK105</f>
        <v>0</v>
      </c>
      <c r="AQ105" s="363"/>
    </row>
    <row r="106" spans="1:43" x14ac:dyDescent="0.25">
      <c r="A106" s="379" t="s">
        <v>148</v>
      </c>
      <c r="B106" s="380"/>
      <c r="C106" s="380"/>
      <c r="D106" s="381"/>
      <c r="E106" s="382" t="s">
        <v>140</v>
      </c>
      <c r="F106" s="383"/>
      <c r="G106" s="372"/>
      <c r="H106" s="373"/>
      <c r="I106" s="362">
        <f t="shared" si="49"/>
        <v>0</v>
      </c>
      <c r="J106" s="362"/>
      <c r="K106" s="363"/>
      <c r="L106" s="488"/>
      <c r="M106" s="489"/>
      <c r="N106" s="489"/>
      <c r="O106" s="490"/>
      <c r="P106" s="362">
        <f t="shared" si="50"/>
        <v>0</v>
      </c>
      <c r="Q106" s="362"/>
      <c r="R106" s="363"/>
      <c r="S106" s="488"/>
      <c r="T106" s="489"/>
      <c r="U106" s="489"/>
      <c r="V106" s="490"/>
      <c r="W106" s="362">
        <f t="shared" si="51"/>
        <v>0</v>
      </c>
      <c r="X106" s="362"/>
      <c r="Y106" s="363"/>
      <c r="Z106" s="488"/>
      <c r="AA106" s="489"/>
      <c r="AB106" s="489"/>
      <c r="AC106" s="490"/>
      <c r="AD106" s="362">
        <f t="shared" si="52"/>
        <v>0</v>
      </c>
      <c r="AE106" s="362"/>
      <c r="AF106" s="363"/>
      <c r="AG106" s="488"/>
      <c r="AH106" s="489"/>
      <c r="AI106" s="489"/>
      <c r="AJ106" s="490"/>
      <c r="AK106" s="362">
        <f t="shared" si="53"/>
        <v>0</v>
      </c>
      <c r="AL106" s="362"/>
      <c r="AM106" s="363"/>
      <c r="AN106" s="543"/>
      <c r="AO106" s="541"/>
      <c r="AP106" s="362">
        <f t="shared" si="54"/>
        <v>0</v>
      </c>
      <c r="AQ106" s="363"/>
    </row>
    <row r="107" spans="1:43" x14ac:dyDescent="0.25">
      <c r="A107" s="526" t="s">
        <v>149</v>
      </c>
      <c r="B107" s="527"/>
      <c r="C107" s="527"/>
      <c r="D107" s="528"/>
      <c r="E107" s="500"/>
      <c r="F107" s="500"/>
      <c r="G107" s="500"/>
      <c r="H107" s="501"/>
      <c r="I107" s="484">
        <f>SUM(I98:K106)</f>
        <v>0</v>
      </c>
      <c r="J107" s="508"/>
      <c r="K107" s="485"/>
      <c r="L107" s="511"/>
      <c r="M107" s="512"/>
      <c r="N107" s="512"/>
      <c r="O107" s="513"/>
      <c r="P107" s="484">
        <f>SUM(P98:R106)</f>
        <v>0</v>
      </c>
      <c r="Q107" s="508"/>
      <c r="R107" s="485"/>
      <c r="S107" s="511"/>
      <c r="T107" s="512"/>
      <c r="U107" s="512"/>
      <c r="V107" s="513"/>
      <c r="W107" s="362">
        <f>SUM(W98:Y106)</f>
        <v>0</v>
      </c>
      <c r="X107" s="362"/>
      <c r="Y107" s="363"/>
      <c r="Z107" s="511"/>
      <c r="AA107" s="512"/>
      <c r="AB107" s="512"/>
      <c r="AC107" s="513"/>
      <c r="AD107" s="362">
        <f>SUM(AD98:AF106)</f>
        <v>0</v>
      </c>
      <c r="AE107" s="362"/>
      <c r="AF107" s="363"/>
      <c r="AG107" s="511"/>
      <c r="AH107" s="512"/>
      <c r="AI107" s="512"/>
      <c r="AJ107" s="513"/>
      <c r="AK107" s="362">
        <f t="shared" si="53"/>
        <v>0</v>
      </c>
      <c r="AL107" s="362"/>
      <c r="AM107" s="363"/>
      <c r="AN107" s="543"/>
      <c r="AO107" s="541"/>
      <c r="AP107" s="362">
        <f t="shared" si="54"/>
        <v>0</v>
      </c>
      <c r="AQ107" s="363"/>
    </row>
    <row r="108" spans="1:43" ht="12.6" thickBot="1" x14ac:dyDescent="0.3">
      <c r="A108" s="526" t="s">
        <v>150</v>
      </c>
      <c r="B108" s="527"/>
      <c r="C108" s="527"/>
      <c r="D108" s="528"/>
      <c r="E108" s="521">
        <v>0.6</v>
      </c>
      <c r="F108" s="522"/>
      <c r="G108" s="522"/>
      <c r="H108" s="522"/>
      <c r="I108" s="389"/>
      <c r="J108" s="389"/>
      <c r="K108" s="390"/>
      <c r="L108" s="578">
        <v>0.6</v>
      </c>
      <c r="M108" s="579"/>
      <c r="N108" s="579"/>
      <c r="O108" s="579"/>
      <c r="P108" s="389"/>
      <c r="Q108" s="389"/>
      <c r="R108" s="390"/>
      <c r="S108" s="580">
        <v>0.6</v>
      </c>
      <c r="T108" s="581"/>
      <c r="U108" s="581"/>
      <c r="V108" s="581"/>
      <c r="W108" s="389"/>
      <c r="X108" s="389"/>
      <c r="Y108" s="390"/>
      <c r="Z108" s="578">
        <v>0.6</v>
      </c>
      <c r="AA108" s="579"/>
      <c r="AB108" s="579"/>
      <c r="AC108" s="579"/>
      <c r="AD108" s="389"/>
      <c r="AE108" s="389"/>
      <c r="AF108" s="390"/>
      <c r="AG108" s="580">
        <v>0.6</v>
      </c>
      <c r="AH108" s="581"/>
      <c r="AI108" s="581"/>
      <c r="AJ108" s="581"/>
      <c r="AK108" s="389"/>
      <c r="AL108" s="389"/>
      <c r="AM108" s="390"/>
      <c r="AN108" s="543"/>
      <c r="AO108" s="541"/>
      <c r="AP108" s="389"/>
      <c r="AQ108" s="390"/>
    </row>
    <row r="109" spans="1:43" ht="12.6" thickBot="1" x14ac:dyDescent="0.3">
      <c r="A109" s="531" t="s">
        <v>151</v>
      </c>
      <c r="B109" s="532"/>
      <c r="C109" s="533"/>
      <c r="D109" s="80" t="s">
        <v>152</v>
      </c>
      <c r="E109" s="515"/>
      <c r="F109" s="516"/>
      <c r="G109" s="516"/>
      <c r="H109" s="517"/>
      <c r="I109" s="374">
        <f>IF(D109="MTDC",(K54+I65+I74+I75+I76+I77+I87+I89+I90+I91+I92+I93+I94+I107), IF(D109="TDC",I96))</f>
        <v>0</v>
      </c>
      <c r="J109" s="375"/>
      <c r="K109" s="376"/>
      <c r="L109" s="486"/>
      <c r="M109" s="487"/>
      <c r="N109" s="487"/>
      <c r="O109" s="487"/>
      <c r="P109" s="374">
        <f>IF(D109="MTDC",(R54+P65+P74+P75+P76+P77+P87+P89+P90+P91+P92+P93+P94+P107), IF(D109="TDC",P96))</f>
        <v>0</v>
      </c>
      <c r="Q109" s="375"/>
      <c r="R109" s="376"/>
      <c r="S109" s="486"/>
      <c r="T109" s="487"/>
      <c r="U109" s="487"/>
      <c r="V109" s="487"/>
      <c r="W109" s="374">
        <f>IF(D109="MTDC",(Y54+W65+W74+W75+W76+W77+W87+W89+W90+W91+W92+W93+W94+W107), IF(D109="TDC",W96))</f>
        <v>0</v>
      </c>
      <c r="X109" s="375"/>
      <c r="Y109" s="376"/>
      <c r="Z109" s="486"/>
      <c r="AA109" s="487"/>
      <c r="AB109" s="487"/>
      <c r="AC109" s="487"/>
      <c r="AD109" s="374">
        <f>IF(D109="MTDC",(AF54+AD65+AD74+AD75+AD76+AD77+AD87+AD89+AD90+AD91+AD92+AD93+AD94+AD107), IF(D109="TDC",AD96))</f>
        <v>0</v>
      </c>
      <c r="AE109" s="375"/>
      <c r="AF109" s="376"/>
      <c r="AG109" s="486"/>
      <c r="AH109" s="487"/>
      <c r="AI109" s="487"/>
      <c r="AJ109" s="487"/>
      <c r="AK109" s="374">
        <f>IF(D109="MTDC",(AM54+AK65+AK74+AK75+AK76+AK77+AK87+AK89+AK90+AK91+AK92+AK93+AK94+AK107), IF(D109="TDC",AK96))</f>
        <v>0</v>
      </c>
      <c r="AL109" s="375"/>
      <c r="AM109" s="376"/>
      <c r="AN109" s="543"/>
      <c r="AO109" s="542"/>
      <c r="AP109" s="374">
        <f>I109+P109+W109+AD109+AK109</f>
        <v>0</v>
      </c>
      <c r="AQ109" s="376"/>
    </row>
    <row r="110" spans="1:43" ht="12.6" thickBot="1" x14ac:dyDescent="0.3">
      <c r="A110" s="395" t="s">
        <v>153</v>
      </c>
      <c r="B110" s="396"/>
      <c r="C110" s="396"/>
      <c r="D110" s="397"/>
      <c r="E110" s="515"/>
      <c r="F110" s="516"/>
      <c r="G110" s="516"/>
      <c r="H110" s="517"/>
      <c r="I110" s="374">
        <f>I109*E108</f>
        <v>0</v>
      </c>
      <c r="J110" s="375"/>
      <c r="K110" s="376"/>
      <c r="L110" s="488"/>
      <c r="M110" s="489"/>
      <c r="N110" s="489"/>
      <c r="O110" s="489"/>
      <c r="P110" s="374">
        <f>P109*L108</f>
        <v>0</v>
      </c>
      <c r="Q110" s="375"/>
      <c r="R110" s="376"/>
      <c r="S110" s="488"/>
      <c r="T110" s="489"/>
      <c r="U110" s="489"/>
      <c r="V110" s="489"/>
      <c r="W110" s="374">
        <f>W109*S108</f>
        <v>0</v>
      </c>
      <c r="X110" s="375"/>
      <c r="Y110" s="376"/>
      <c r="Z110" s="488"/>
      <c r="AA110" s="489"/>
      <c r="AB110" s="489"/>
      <c r="AC110" s="489"/>
      <c r="AD110" s="374">
        <f>AD109*Z108</f>
        <v>0</v>
      </c>
      <c r="AE110" s="375"/>
      <c r="AF110" s="376"/>
      <c r="AG110" s="488"/>
      <c r="AH110" s="489"/>
      <c r="AI110" s="489"/>
      <c r="AJ110" s="489"/>
      <c r="AK110" s="374">
        <f>AK109*AG108</f>
        <v>0</v>
      </c>
      <c r="AL110" s="375"/>
      <c r="AM110" s="376"/>
      <c r="AN110" s="543"/>
      <c r="AO110" s="542"/>
      <c r="AP110" s="374">
        <f>I110+P110+W110+AD110+AK110</f>
        <v>0</v>
      </c>
      <c r="AQ110" s="376"/>
    </row>
    <row r="111" spans="1:43" ht="12.6" thickBot="1" x14ac:dyDescent="0.3">
      <c r="A111" s="523" t="s">
        <v>154</v>
      </c>
      <c r="B111" s="524"/>
      <c r="C111" s="524"/>
      <c r="D111" s="525"/>
      <c r="E111" s="518"/>
      <c r="F111" s="519"/>
      <c r="G111" s="519"/>
      <c r="H111" s="520"/>
      <c r="I111" s="374">
        <f>I96+I110</f>
        <v>0</v>
      </c>
      <c r="J111" s="375"/>
      <c r="K111" s="376"/>
      <c r="L111" s="576"/>
      <c r="M111" s="577"/>
      <c r="N111" s="577"/>
      <c r="O111" s="577"/>
      <c r="P111" s="587">
        <f>P96+P110</f>
        <v>0</v>
      </c>
      <c r="Q111" s="588"/>
      <c r="R111" s="589"/>
      <c r="S111" s="576"/>
      <c r="T111" s="577"/>
      <c r="U111" s="577"/>
      <c r="V111" s="577"/>
      <c r="W111" s="374">
        <f>W96+W110</f>
        <v>0</v>
      </c>
      <c r="X111" s="375"/>
      <c r="Y111" s="376"/>
      <c r="Z111" s="576"/>
      <c r="AA111" s="577"/>
      <c r="AB111" s="577"/>
      <c r="AC111" s="577"/>
      <c r="AD111" s="374">
        <f>AD96+AD110</f>
        <v>0</v>
      </c>
      <c r="AE111" s="375"/>
      <c r="AF111" s="376"/>
      <c r="AG111" s="576"/>
      <c r="AH111" s="577"/>
      <c r="AI111" s="577"/>
      <c r="AJ111" s="577"/>
      <c r="AK111" s="374">
        <f>AK96+AK110</f>
        <v>0</v>
      </c>
      <c r="AL111" s="375"/>
      <c r="AM111" s="376"/>
      <c r="AN111" s="574"/>
      <c r="AO111" s="575"/>
      <c r="AP111" s="374">
        <f>I111+P111+W111+AD111+AK111</f>
        <v>0</v>
      </c>
      <c r="AQ111" s="376"/>
    </row>
    <row r="113" spans="1:43" ht="12.6" thickBot="1" x14ac:dyDescent="0.3"/>
    <row r="114" spans="1:43" x14ac:dyDescent="0.25">
      <c r="A114" s="479" t="s">
        <v>155</v>
      </c>
      <c r="B114" s="480"/>
      <c r="C114" s="480"/>
      <c r="D114" s="480"/>
      <c r="E114" s="480"/>
      <c r="F114" s="480"/>
      <c r="G114" s="480"/>
      <c r="H114" s="480"/>
      <c r="I114" s="480"/>
      <c r="J114" s="480"/>
      <c r="K114" s="480"/>
      <c r="L114" s="480"/>
      <c r="M114" s="480"/>
      <c r="N114" s="480"/>
      <c r="O114" s="480"/>
      <c r="P114" s="480"/>
      <c r="Q114" s="480"/>
      <c r="R114" s="481"/>
    </row>
    <row r="115" spans="1:43" ht="15" customHeight="1" x14ac:dyDescent="0.25">
      <c r="A115" s="631">
        <v>1</v>
      </c>
      <c r="B115" s="482" t="s">
        <v>156</v>
      </c>
      <c r="C115" s="482"/>
      <c r="D115" s="482"/>
      <c r="E115" s="482"/>
      <c r="F115" s="482"/>
      <c r="G115" s="482"/>
      <c r="H115" s="482"/>
      <c r="I115" s="482"/>
      <c r="J115" s="482"/>
      <c r="K115" s="482"/>
      <c r="L115" s="482"/>
      <c r="M115" s="482"/>
      <c r="N115" s="482"/>
      <c r="O115" s="482"/>
      <c r="P115" s="482"/>
      <c r="Q115" s="482"/>
      <c r="R115" s="483"/>
      <c r="U115" s="81"/>
    </row>
    <row r="116" spans="1:43" x14ac:dyDescent="0.25">
      <c r="A116" s="632"/>
      <c r="B116" s="482"/>
      <c r="C116" s="482"/>
      <c r="D116" s="482"/>
      <c r="E116" s="482"/>
      <c r="F116" s="482"/>
      <c r="G116" s="482"/>
      <c r="H116" s="482"/>
      <c r="I116" s="482"/>
      <c r="J116" s="482"/>
      <c r="K116" s="482"/>
      <c r="L116" s="482"/>
      <c r="M116" s="482"/>
      <c r="N116" s="482"/>
      <c r="O116" s="482"/>
      <c r="P116" s="482"/>
      <c r="Q116" s="482"/>
      <c r="R116" s="483"/>
    </row>
    <row r="117" spans="1:43" x14ac:dyDescent="0.25">
      <c r="A117" s="633"/>
      <c r="B117" s="482"/>
      <c r="C117" s="482"/>
      <c r="D117" s="482"/>
      <c r="E117" s="482"/>
      <c r="F117" s="482"/>
      <c r="G117" s="482"/>
      <c r="H117" s="482"/>
      <c r="I117" s="482"/>
      <c r="J117" s="482"/>
      <c r="K117" s="482"/>
      <c r="L117" s="482"/>
      <c r="M117" s="482"/>
      <c r="N117" s="482"/>
      <c r="O117" s="482"/>
      <c r="P117" s="482"/>
      <c r="Q117" s="482"/>
      <c r="R117" s="483"/>
    </row>
    <row r="118" spans="1:43" ht="15" customHeight="1" x14ac:dyDescent="0.25">
      <c r="A118" s="213">
        <v>2</v>
      </c>
      <c r="B118" s="482" t="s">
        <v>157</v>
      </c>
      <c r="C118" s="482"/>
      <c r="D118" s="482"/>
      <c r="E118" s="482"/>
      <c r="F118" s="482"/>
      <c r="G118" s="482"/>
      <c r="H118" s="482"/>
      <c r="I118" s="482"/>
      <c r="J118" s="482"/>
      <c r="K118" s="482"/>
      <c r="L118" s="482"/>
      <c r="M118" s="482"/>
      <c r="N118" s="482"/>
      <c r="O118" s="482"/>
      <c r="P118" s="482"/>
      <c r="Q118" s="482"/>
      <c r="R118" s="483"/>
    </row>
    <row r="119" spans="1:43" ht="12.6" thickBot="1" x14ac:dyDescent="0.3">
      <c r="A119" s="103">
        <v>3</v>
      </c>
      <c r="B119" s="496" t="s">
        <v>158</v>
      </c>
      <c r="C119" s="496"/>
      <c r="D119" s="496"/>
      <c r="E119" s="496"/>
      <c r="F119" s="496"/>
      <c r="G119" s="496"/>
      <c r="H119" s="496"/>
      <c r="I119" s="496"/>
      <c r="J119" s="496"/>
      <c r="K119" s="496"/>
      <c r="L119" s="496"/>
      <c r="M119" s="496"/>
      <c r="N119" s="496"/>
      <c r="O119" s="496"/>
      <c r="P119" s="496"/>
      <c r="Q119" s="496"/>
      <c r="R119" s="497"/>
    </row>
    <row r="122" spans="1:43" x14ac:dyDescent="0.25">
      <c r="A122" s="83"/>
      <c r="AQ122" s="84"/>
    </row>
    <row r="123" spans="1:43" x14ac:dyDescent="0.25">
      <c r="A123" s="83"/>
      <c r="AQ123" s="84"/>
    </row>
  </sheetData>
  <mergeCells count="648">
    <mergeCell ref="I93:K93"/>
    <mergeCell ref="P93:R93"/>
    <mergeCell ref="W93:Y93"/>
    <mergeCell ref="AD93:AF93"/>
    <mergeCell ref="AK93:AM93"/>
    <mergeCell ref="AP92:AQ92"/>
    <mergeCell ref="AP93:AQ93"/>
    <mergeCell ref="S11:AA11"/>
    <mergeCell ref="S12:AA12"/>
    <mergeCell ref="AN47:AQ47"/>
    <mergeCell ref="AB53:AC53"/>
    <mergeCell ref="N49:O49"/>
    <mergeCell ref="N50:O50"/>
    <mergeCell ref="N51:O51"/>
    <mergeCell ref="N52:O52"/>
    <mergeCell ref="N53:O53"/>
    <mergeCell ref="U49:V49"/>
    <mergeCell ref="U50:V50"/>
    <mergeCell ref="U51:V51"/>
    <mergeCell ref="U52:V52"/>
    <mergeCell ref="AB49:AC49"/>
    <mergeCell ref="AB50:AC50"/>
    <mergeCell ref="AB51:AC51"/>
    <mergeCell ref="L21:R21"/>
    <mergeCell ref="A115:A117"/>
    <mergeCell ref="S7:AA7"/>
    <mergeCell ref="S8:AA8"/>
    <mergeCell ref="S9:AA10"/>
    <mergeCell ref="Z96:AC107"/>
    <mergeCell ref="C43:C46"/>
    <mergeCell ref="I92:K92"/>
    <mergeCell ref="P92:R92"/>
    <mergeCell ref="W92:Y92"/>
    <mergeCell ref="A12:B12"/>
    <mergeCell ref="A11:B11"/>
    <mergeCell ref="C78:D78"/>
    <mergeCell ref="C79:D79"/>
    <mergeCell ref="C80:D80"/>
    <mergeCell ref="C81:D81"/>
    <mergeCell ref="C82:D82"/>
    <mergeCell ref="C83:D83"/>
    <mergeCell ref="C86:D86"/>
    <mergeCell ref="C9:D9"/>
    <mergeCell ref="L96:O107"/>
    <mergeCell ref="C93:D93"/>
    <mergeCell ref="E93:H93"/>
    <mergeCell ref="C12:D12"/>
    <mergeCell ref="W55:Y57"/>
    <mergeCell ref="W19:W20"/>
    <mergeCell ref="B87:D87"/>
    <mergeCell ref="A56:D56"/>
    <mergeCell ref="A33:D33"/>
    <mergeCell ref="AP19:AP20"/>
    <mergeCell ref="AQ19:AQ20"/>
    <mergeCell ref="C58:D58"/>
    <mergeCell ref="C59:D59"/>
    <mergeCell ref="C60:D60"/>
    <mergeCell ref="B77:D77"/>
    <mergeCell ref="L41:R41"/>
    <mergeCell ref="E34:K34"/>
    <mergeCell ref="L33:R33"/>
    <mergeCell ref="L34:R34"/>
    <mergeCell ref="S33:Y33"/>
    <mergeCell ref="S34:Y34"/>
    <mergeCell ref="Z33:AF33"/>
    <mergeCell ref="L22:R22"/>
    <mergeCell ref="Z22:AF22"/>
    <mergeCell ref="AP74:AQ74"/>
    <mergeCell ref="AP81:AQ81"/>
    <mergeCell ref="AK74:AM74"/>
    <mergeCell ref="AP79:AQ79"/>
    <mergeCell ref="AP80:AQ80"/>
    <mergeCell ref="A13:C13"/>
    <mergeCell ref="A14:C14"/>
    <mergeCell ref="A15:C15"/>
    <mergeCell ref="N43:O46"/>
    <mergeCell ref="N48:O48"/>
    <mergeCell ref="Z34:AF34"/>
    <mergeCell ref="AG33:AM33"/>
    <mergeCell ref="AG34:AM34"/>
    <mergeCell ref="S22:Y22"/>
    <mergeCell ref="U47:V47"/>
    <mergeCell ref="AB47:AC47"/>
    <mergeCell ref="AI47:AJ47"/>
    <mergeCell ref="U43:V46"/>
    <mergeCell ref="N47:O47"/>
    <mergeCell ref="P47:R47"/>
    <mergeCell ref="U48:V48"/>
    <mergeCell ref="W47:Y47"/>
    <mergeCell ref="AB48:AC48"/>
    <mergeCell ref="S17:Y17"/>
    <mergeCell ref="T18:V18"/>
    <mergeCell ref="X18:Y18"/>
    <mergeCell ref="S19:S20"/>
    <mergeCell ref="T19:V19"/>
    <mergeCell ref="AI48:AJ48"/>
    <mergeCell ref="I90:K90"/>
    <mergeCell ref="A1:L5"/>
    <mergeCell ref="G14:J14"/>
    <mergeCell ref="G13:J13"/>
    <mergeCell ref="G12:J12"/>
    <mergeCell ref="C18:C20"/>
    <mergeCell ref="I62:K62"/>
    <mergeCell ref="A9:B9"/>
    <mergeCell ref="A6:B6"/>
    <mergeCell ref="A7:B7"/>
    <mergeCell ref="A8:B8"/>
    <mergeCell ref="A17:B19"/>
    <mergeCell ref="A20:B20"/>
    <mergeCell ref="F11:G11"/>
    <mergeCell ref="B42:D42"/>
    <mergeCell ref="F9:G9"/>
    <mergeCell ref="B57:D57"/>
    <mergeCell ref="G43:H46"/>
    <mergeCell ref="G47:H47"/>
    <mergeCell ref="B47:D47"/>
    <mergeCell ref="I58:K58"/>
    <mergeCell ref="I59:K59"/>
    <mergeCell ref="C11:D11"/>
    <mergeCell ref="E33:K33"/>
    <mergeCell ref="L109:O111"/>
    <mergeCell ref="S109:V111"/>
    <mergeCell ref="Z109:AC111"/>
    <mergeCell ref="I101:K101"/>
    <mergeCell ref="E97:H97"/>
    <mergeCell ref="E99:F99"/>
    <mergeCell ref="E100:F100"/>
    <mergeCell ref="E101:F101"/>
    <mergeCell ref="I99:K99"/>
    <mergeCell ref="E106:F106"/>
    <mergeCell ref="E98:F98"/>
    <mergeCell ref="G98:H98"/>
    <mergeCell ref="P110:R110"/>
    <mergeCell ref="P111:R111"/>
    <mergeCell ref="W109:Y109"/>
    <mergeCell ref="W110:Y110"/>
    <mergeCell ref="W111:Y111"/>
    <mergeCell ref="P109:R109"/>
    <mergeCell ref="L108:O108"/>
    <mergeCell ref="E102:F102"/>
    <mergeCell ref="E103:F103"/>
    <mergeCell ref="S108:V108"/>
    <mergeCell ref="P99:R99"/>
    <mergeCell ref="P106:R106"/>
    <mergeCell ref="P95:R95"/>
    <mergeCell ref="Z108:AC108"/>
    <mergeCell ref="AG108:AJ108"/>
    <mergeCell ref="A108:D108"/>
    <mergeCell ref="I106:K106"/>
    <mergeCell ref="P108:R108"/>
    <mergeCell ref="A101:D101"/>
    <mergeCell ref="P100:R100"/>
    <mergeCell ref="P101:R101"/>
    <mergeCell ref="P103:R103"/>
    <mergeCell ref="AD103:AF103"/>
    <mergeCell ref="A95:D95"/>
    <mergeCell ref="G103:H103"/>
    <mergeCell ref="AD97:AF97"/>
    <mergeCell ref="W96:Y96"/>
    <mergeCell ref="W108:Y108"/>
    <mergeCell ref="AD108:AF108"/>
    <mergeCell ref="AD96:AF96"/>
    <mergeCell ref="AD107:AF107"/>
    <mergeCell ref="AD101:AF101"/>
    <mergeCell ref="AD106:AF106"/>
    <mergeCell ref="W100:Y100"/>
    <mergeCell ref="W101:Y101"/>
    <mergeCell ref="A99:D99"/>
    <mergeCell ref="AD109:AF109"/>
    <mergeCell ref="AD110:AF110"/>
    <mergeCell ref="AK108:AM108"/>
    <mergeCell ref="AK97:AM97"/>
    <mergeCell ref="AK98:AM98"/>
    <mergeCell ref="AG109:AJ111"/>
    <mergeCell ref="W106:Y106"/>
    <mergeCell ref="AK109:AM109"/>
    <mergeCell ref="AD111:AF111"/>
    <mergeCell ref="AD100:AF100"/>
    <mergeCell ref="AD98:AF98"/>
    <mergeCell ref="AD99:AF99"/>
    <mergeCell ref="AK99:AM99"/>
    <mergeCell ref="AK95:AM95"/>
    <mergeCell ref="AK102:AM102"/>
    <mergeCell ref="AK103:AM103"/>
    <mergeCell ref="AP82:AQ82"/>
    <mergeCell ref="AP83:AQ83"/>
    <mergeCell ref="AK96:AM96"/>
    <mergeCell ref="AG96:AJ107"/>
    <mergeCell ref="W98:Y98"/>
    <mergeCell ref="W99:Y99"/>
    <mergeCell ref="W103:Y103"/>
    <mergeCell ref="W97:Y97"/>
    <mergeCell ref="W102:Y102"/>
    <mergeCell ref="AP98:AQ98"/>
    <mergeCell ref="AP99:AQ99"/>
    <mergeCell ref="AP100:AQ100"/>
    <mergeCell ref="AD92:AF92"/>
    <mergeCell ref="AP96:AQ96"/>
    <mergeCell ref="AP95:AQ95"/>
    <mergeCell ref="AP94:AQ94"/>
    <mergeCell ref="AN96:AO111"/>
    <mergeCell ref="AP111:AQ111"/>
    <mergeCell ref="AK111:AM111"/>
    <mergeCell ref="AK100:AM100"/>
    <mergeCell ref="AK101:AM101"/>
    <mergeCell ref="AP77:AQ77"/>
    <mergeCell ref="AP78:AQ78"/>
    <mergeCell ref="AK80:AM80"/>
    <mergeCell ref="AP75:AQ75"/>
    <mergeCell ref="AP76:AQ76"/>
    <mergeCell ref="AP64:AQ64"/>
    <mergeCell ref="AP65:AQ65"/>
    <mergeCell ref="AP66:AQ66"/>
    <mergeCell ref="AP71:AQ71"/>
    <mergeCell ref="AP72:AQ72"/>
    <mergeCell ref="AP73:AQ73"/>
    <mergeCell ref="AK65:AM65"/>
    <mergeCell ref="AK66:AM66"/>
    <mergeCell ref="AK71:AM71"/>
    <mergeCell ref="AK72:AM72"/>
    <mergeCell ref="AK73:AM73"/>
    <mergeCell ref="AK69:AM69"/>
    <mergeCell ref="AK67:AM67"/>
    <mergeCell ref="AK68:AM68"/>
    <mergeCell ref="AG17:AM17"/>
    <mergeCell ref="AL18:AM18"/>
    <mergeCell ref="AG19:AG20"/>
    <mergeCell ref="AH19:AJ19"/>
    <mergeCell ref="AK19:AK20"/>
    <mergeCell ref="AL19:AL20"/>
    <mergeCell ref="AM19:AM20"/>
    <mergeCell ref="AK81:AM81"/>
    <mergeCell ref="AK94:AM94"/>
    <mergeCell ref="AK89:AM89"/>
    <mergeCell ref="AK90:AM90"/>
    <mergeCell ref="AK86:AM86"/>
    <mergeCell ref="AK87:AM87"/>
    <mergeCell ref="AK82:AM82"/>
    <mergeCell ref="AK83:AM83"/>
    <mergeCell ref="AG42:AM42"/>
    <mergeCell ref="AG22:AM22"/>
    <mergeCell ref="AK92:AM92"/>
    <mergeCell ref="AK88:AM88"/>
    <mergeCell ref="AD79:AF79"/>
    <mergeCell ref="AK75:AM75"/>
    <mergeCell ref="AK76:AM76"/>
    <mergeCell ref="AD72:AF72"/>
    <mergeCell ref="AD73:AF73"/>
    <mergeCell ref="AD74:AF74"/>
    <mergeCell ref="AK55:AM57"/>
    <mergeCell ref="AK58:AM58"/>
    <mergeCell ref="AK59:AM59"/>
    <mergeCell ref="AK64:AM64"/>
    <mergeCell ref="AK79:AM79"/>
    <mergeCell ref="AK70:AM70"/>
    <mergeCell ref="AD55:AF57"/>
    <mergeCell ref="AD58:AF58"/>
    <mergeCell ref="AD59:AF59"/>
    <mergeCell ref="AD68:AF68"/>
    <mergeCell ref="AD70:AF70"/>
    <mergeCell ref="AD69:AF69"/>
    <mergeCell ref="AK62:AM62"/>
    <mergeCell ref="AK63:AM63"/>
    <mergeCell ref="AK61:AM61"/>
    <mergeCell ref="AD64:AF64"/>
    <mergeCell ref="AD65:AF65"/>
    <mergeCell ref="AD66:AF66"/>
    <mergeCell ref="AD67:AF67"/>
    <mergeCell ref="AK77:AM77"/>
    <mergeCell ref="AK78:AM78"/>
    <mergeCell ref="L17:R17"/>
    <mergeCell ref="M18:O18"/>
    <mergeCell ref="P19:P20"/>
    <mergeCell ref="I19:I20"/>
    <mergeCell ref="J19:J20"/>
    <mergeCell ref="K19:K20"/>
    <mergeCell ref="P78:R78"/>
    <mergeCell ref="W78:Y78"/>
    <mergeCell ref="W69:Y69"/>
    <mergeCell ref="W70:Y70"/>
    <mergeCell ref="P72:R72"/>
    <mergeCell ref="W73:Y73"/>
    <mergeCell ref="W74:Y74"/>
    <mergeCell ref="W71:Y71"/>
    <mergeCell ref="W68:Y68"/>
    <mergeCell ref="P65:R65"/>
    <mergeCell ref="P73:R73"/>
    <mergeCell ref="Z55:AC57"/>
    <mergeCell ref="AG55:AJ57"/>
    <mergeCell ref="P55:R57"/>
    <mergeCell ref="L55:O57"/>
    <mergeCell ref="E19:E20"/>
    <mergeCell ref="Q18:R18"/>
    <mergeCell ref="AD71:AF71"/>
    <mergeCell ref="S21:Y21"/>
    <mergeCell ref="Z21:AF21"/>
    <mergeCell ref="E42:K42"/>
    <mergeCell ref="L42:R42"/>
    <mergeCell ref="S42:Y42"/>
    <mergeCell ref="Z42:AF42"/>
    <mergeCell ref="P71:R71"/>
    <mergeCell ref="X19:X20"/>
    <mergeCell ref="AF19:AF20"/>
    <mergeCell ref="S54:V54"/>
    <mergeCell ref="S41:Y41"/>
    <mergeCell ref="U53:V53"/>
    <mergeCell ref="Y19:Y20"/>
    <mergeCell ref="W61:Y61"/>
    <mergeCell ref="P63:R63"/>
    <mergeCell ref="P64:R64"/>
    <mergeCell ref="I69:K69"/>
    <mergeCell ref="I70:K70"/>
    <mergeCell ref="I66:K66"/>
    <mergeCell ref="P69:R69"/>
    <mergeCell ref="P70:R70"/>
    <mergeCell ref="D13:E13"/>
    <mergeCell ref="D14:E14"/>
    <mergeCell ref="A55:D55"/>
    <mergeCell ref="A61:D61"/>
    <mergeCell ref="I64:K64"/>
    <mergeCell ref="I67:K67"/>
    <mergeCell ref="I61:K61"/>
    <mergeCell ref="A62:D62"/>
    <mergeCell ref="B63:D63"/>
    <mergeCell ref="B64:D64"/>
    <mergeCell ref="A65:D65"/>
    <mergeCell ref="I65:K65"/>
    <mergeCell ref="E61:H77"/>
    <mergeCell ref="I71:K71"/>
    <mergeCell ref="I74:K74"/>
    <mergeCell ref="I75:K75"/>
    <mergeCell ref="B74:D74"/>
    <mergeCell ref="B34:D34"/>
    <mergeCell ref="A54:D54"/>
    <mergeCell ref="A21:D21"/>
    <mergeCell ref="B22:D22"/>
    <mergeCell ref="A41:D41"/>
    <mergeCell ref="D18:D20"/>
    <mergeCell ref="F19:H19"/>
    <mergeCell ref="W80:Y80"/>
    <mergeCell ref="W81:Y81"/>
    <mergeCell ref="W82:Y82"/>
    <mergeCell ref="W83:Y83"/>
    <mergeCell ref="W75:Y75"/>
    <mergeCell ref="W76:Y76"/>
    <mergeCell ref="AD87:AF87"/>
    <mergeCell ref="AD88:AF88"/>
    <mergeCell ref="AD80:AF80"/>
    <mergeCell ref="AD81:AF81"/>
    <mergeCell ref="W87:Y87"/>
    <mergeCell ref="Z61:AC95"/>
    <mergeCell ref="AD86:AF86"/>
    <mergeCell ref="AD75:AF75"/>
    <mergeCell ref="W86:Y86"/>
    <mergeCell ref="W95:Y95"/>
    <mergeCell ref="W94:Y94"/>
    <mergeCell ref="W77:Y77"/>
    <mergeCell ref="W62:Y62"/>
    <mergeCell ref="W63:Y63"/>
    <mergeCell ref="W64:Y64"/>
    <mergeCell ref="AD82:AF82"/>
    <mergeCell ref="AD83:AF83"/>
    <mergeCell ref="W90:Y90"/>
    <mergeCell ref="AP63:AQ63"/>
    <mergeCell ref="AD94:AF94"/>
    <mergeCell ref="AD95:AF95"/>
    <mergeCell ref="AO19:AO20"/>
    <mergeCell ref="AN55:AO95"/>
    <mergeCell ref="AP89:AQ89"/>
    <mergeCell ref="AP90:AQ90"/>
    <mergeCell ref="AP55:AQ57"/>
    <mergeCell ref="AP58:AQ58"/>
    <mergeCell ref="AP59:AQ59"/>
    <mergeCell ref="AP61:AQ61"/>
    <mergeCell ref="AP62:AQ62"/>
    <mergeCell ref="AP67:AQ67"/>
    <mergeCell ref="AP68:AQ68"/>
    <mergeCell ref="AP69:AQ69"/>
    <mergeCell ref="AP70:AQ70"/>
    <mergeCell ref="AP88:AQ88"/>
    <mergeCell ref="AP86:AQ86"/>
    <mergeCell ref="AP87:AQ87"/>
    <mergeCell ref="AD61:AF61"/>
    <mergeCell ref="AD62:AF62"/>
    <mergeCell ref="AD63:AF63"/>
    <mergeCell ref="AD19:AD20"/>
    <mergeCell ref="AE19:AE20"/>
    <mergeCell ref="P79:R79"/>
    <mergeCell ref="P80:R80"/>
    <mergeCell ref="I86:K86"/>
    <mergeCell ref="P76:R76"/>
    <mergeCell ref="I89:K89"/>
    <mergeCell ref="P86:R86"/>
    <mergeCell ref="I81:K81"/>
    <mergeCell ref="P81:R81"/>
    <mergeCell ref="I83:K83"/>
    <mergeCell ref="I80:K80"/>
    <mergeCell ref="I76:K76"/>
    <mergeCell ref="AN41:AQ41"/>
    <mergeCell ref="AN42:AQ42"/>
    <mergeCell ref="AN21:AQ21"/>
    <mergeCell ref="AN22:AQ22"/>
    <mergeCell ref="Z54:AC54"/>
    <mergeCell ref="AG54:AJ54"/>
    <mergeCell ref="Z41:AF41"/>
    <mergeCell ref="AG41:AM41"/>
    <mergeCell ref="AI49:AJ49"/>
    <mergeCell ref="AI50:AJ50"/>
    <mergeCell ref="AB43:AC46"/>
    <mergeCell ref="AI43:AJ46"/>
    <mergeCell ref="AD47:AF47"/>
    <mergeCell ref="AK47:AM47"/>
    <mergeCell ref="AI51:AJ51"/>
    <mergeCell ref="AI52:AJ52"/>
    <mergeCell ref="AI53:AJ53"/>
    <mergeCell ref="AB52:AC52"/>
    <mergeCell ref="AG21:AM21"/>
    <mergeCell ref="W79:Y79"/>
    <mergeCell ref="P77:R77"/>
    <mergeCell ref="I79:K79"/>
    <mergeCell ref="AA19:AC19"/>
    <mergeCell ref="P60:R60"/>
    <mergeCell ref="P61:R61"/>
    <mergeCell ref="P62:R62"/>
    <mergeCell ref="I55:K57"/>
    <mergeCell ref="L54:O54"/>
    <mergeCell ref="I72:K72"/>
    <mergeCell ref="P66:R66"/>
    <mergeCell ref="P67:R67"/>
    <mergeCell ref="P68:R68"/>
    <mergeCell ref="L61:O95"/>
    <mergeCell ref="I87:K87"/>
    <mergeCell ref="P75:R75"/>
    <mergeCell ref="I77:K77"/>
    <mergeCell ref="I78:K78"/>
    <mergeCell ref="P74:R74"/>
    <mergeCell ref="W65:Y65"/>
    <mergeCell ref="W66:Y66"/>
    <mergeCell ref="W67:Y67"/>
    <mergeCell ref="W72:Y72"/>
    <mergeCell ref="I68:K68"/>
    <mergeCell ref="G106:H106"/>
    <mergeCell ref="I100:K100"/>
    <mergeCell ref="E96:H96"/>
    <mergeCell ref="E109:H111"/>
    <mergeCell ref="E108:H108"/>
    <mergeCell ref="A106:D106"/>
    <mergeCell ref="A111:D111"/>
    <mergeCell ref="I110:K110"/>
    <mergeCell ref="I111:K111"/>
    <mergeCell ref="A110:D110"/>
    <mergeCell ref="A107:D107"/>
    <mergeCell ref="I107:K107"/>
    <mergeCell ref="G101:H101"/>
    <mergeCell ref="G102:H102"/>
    <mergeCell ref="A105:D105"/>
    <mergeCell ref="E105:F105"/>
    <mergeCell ref="G105:H105"/>
    <mergeCell ref="I105:K105"/>
    <mergeCell ref="A96:D96"/>
    <mergeCell ref="A109:C109"/>
    <mergeCell ref="A100:D100"/>
    <mergeCell ref="A97:D97"/>
    <mergeCell ref="I108:K108"/>
    <mergeCell ref="I109:K109"/>
    <mergeCell ref="B118:R118"/>
    <mergeCell ref="B119:R119"/>
    <mergeCell ref="AD78:AF78"/>
    <mergeCell ref="I82:K82"/>
    <mergeCell ref="E86:H86"/>
    <mergeCell ref="B88:D88"/>
    <mergeCell ref="E107:H107"/>
    <mergeCell ref="I97:K97"/>
    <mergeCell ref="P97:R97"/>
    <mergeCell ref="A98:D98"/>
    <mergeCell ref="B89:D89"/>
    <mergeCell ref="B90:D90"/>
    <mergeCell ref="P107:R107"/>
    <mergeCell ref="W107:Y107"/>
    <mergeCell ref="P90:R90"/>
    <mergeCell ref="I94:K94"/>
    <mergeCell ref="I95:K95"/>
    <mergeCell ref="I96:K96"/>
    <mergeCell ref="I98:K98"/>
    <mergeCell ref="A102:D102"/>
    <mergeCell ref="S96:V107"/>
    <mergeCell ref="I102:K102"/>
    <mergeCell ref="I103:K103"/>
    <mergeCell ref="P102:R102"/>
    <mergeCell ref="AP60:AQ60"/>
    <mergeCell ref="L58:O58"/>
    <mergeCell ref="L59:O59"/>
    <mergeCell ref="L60:O60"/>
    <mergeCell ref="S58:V58"/>
    <mergeCell ref="S59:V59"/>
    <mergeCell ref="S60:V60"/>
    <mergeCell ref="Z58:AC58"/>
    <mergeCell ref="Z59:AC59"/>
    <mergeCell ref="Z60:AC60"/>
    <mergeCell ref="AG58:AJ58"/>
    <mergeCell ref="AG59:AJ59"/>
    <mergeCell ref="AG60:AJ60"/>
    <mergeCell ref="W59:Y59"/>
    <mergeCell ref="W58:Y58"/>
    <mergeCell ref="AK60:AM60"/>
    <mergeCell ref="W60:Y60"/>
    <mergeCell ref="AD60:AF60"/>
    <mergeCell ref="P58:R58"/>
    <mergeCell ref="P59:R59"/>
    <mergeCell ref="A114:R114"/>
    <mergeCell ref="B115:R117"/>
    <mergeCell ref="I91:K91"/>
    <mergeCell ref="P91:R91"/>
    <mergeCell ref="W91:Y91"/>
    <mergeCell ref="AD91:AF91"/>
    <mergeCell ref="AK91:AM91"/>
    <mergeCell ref="AP91:AQ91"/>
    <mergeCell ref="AG61:AJ95"/>
    <mergeCell ref="W89:Y89"/>
    <mergeCell ref="P82:R82"/>
    <mergeCell ref="P83:R83"/>
    <mergeCell ref="P89:R89"/>
    <mergeCell ref="E78:H78"/>
    <mergeCell ref="E79:H79"/>
    <mergeCell ref="E80:H80"/>
    <mergeCell ref="E81:H81"/>
    <mergeCell ref="E82:H82"/>
    <mergeCell ref="E83:H83"/>
    <mergeCell ref="A103:D103"/>
    <mergeCell ref="AD76:AF76"/>
    <mergeCell ref="AD77:AF77"/>
    <mergeCell ref="P94:R94"/>
    <mergeCell ref="AD102:AF102"/>
    <mergeCell ref="AS17:AV18"/>
    <mergeCell ref="G35:H40"/>
    <mergeCell ref="N35:O40"/>
    <mergeCell ref="U35:V40"/>
    <mergeCell ref="AB35:AC40"/>
    <mergeCell ref="AI35:AJ40"/>
    <mergeCell ref="E21:K21"/>
    <mergeCell ref="E22:K22"/>
    <mergeCell ref="L19:L20"/>
    <mergeCell ref="M19:O19"/>
    <mergeCell ref="F18:H18"/>
    <mergeCell ref="J18:K18"/>
    <mergeCell ref="E17:K17"/>
    <mergeCell ref="Q19:Q20"/>
    <mergeCell ref="R19:R20"/>
    <mergeCell ref="AH18:AJ18"/>
    <mergeCell ref="Z17:AF17"/>
    <mergeCell ref="AA18:AC18"/>
    <mergeCell ref="AE18:AF18"/>
    <mergeCell ref="Z19:Z20"/>
    <mergeCell ref="AN17:AQ17"/>
    <mergeCell ref="AN33:AQ33"/>
    <mergeCell ref="AN34:AQ34"/>
    <mergeCell ref="AN19:AN20"/>
    <mergeCell ref="J9:L9"/>
    <mergeCell ref="C6:L6"/>
    <mergeCell ref="C7:L7"/>
    <mergeCell ref="C8:L8"/>
    <mergeCell ref="D15:E15"/>
    <mergeCell ref="E55:H57"/>
    <mergeCell ref="B68:D68"/>
    <mergeCell ref="A66:D66"/>
    <mergeCell ref="E60:H60"/>
    <mergeCell ref="E58:H58"/>
    <mergeCell ref="E59:H59"/>
    <mergeCell ref="G51:H51"/>
    <mergeCell ref="G52:H52"/>
    <mergeCell ref="G53:H53"/>
    <mergeCell ref="I63:K63"/>
    <mergeCell ref="I60:K60"/>
    <mergeCell ref="E41:K41"/>
    <mergeCell ref="G48:H48"/>
    <mergeCell ref="C48:C53"/>
    <mergeCell ref="I47:K47"/>
    <mergeCell ref="E54:H54"/>
    <mergeCell ref="G49:H49"/>
    <mergeCell ref="G50:H50"/>
    <mergeCell ref="H9:I9"/>
    <mergeCell ref="B71:D71"/>
    <mergeCell ref="A72:D72"/>
    <mergeCell ref="B67:D67"/>
    <mergeCell ref="B69:D69"/>
    <mergeCell ref="B70:D70"/>
    <mergeCell ref="A73:D73"/>
    <mergeCell ref="I73:K73"/>
    <mergeCell ref="B75:D75"/>
    <mergeCell ref="B76:D76"/>
    <mergeCell ref="AP104:AQ104"/>
    <mergeCell ref="AP109:AQ109"/>
    <mergeCell ref="AP110:AQ110"/>
    <mergeCell ref="AP108:AQ108"/>
    <mergeCell ref="AP106:AQ106"/>
    <mergeCell ref="AP107:AQ107"/>
    <mergeCell ref="AP97:AQ97"/>
    <mergeCell ref="AK107:AM107"/>
    <mergeCell ref="AK106:AM106"/>
    <mergeCell ref="AK110:AM110"/>
    <mergeCell ref="C84:D84"/>
    <mergeCell ref="A104:D104"/>
    <mergeCell ref="C85:D85"/>
    <mergeCell ref="E85:H85"/>
    <mergeCell ref="I85:K85"/>
    <mergeCell ref="P85:R85"/>
    <mergeCell ref="W85:Y85"/>
    <mergeCell ref="AD85:AF85"/>
    <mergeCell ref="AK85:AM85"/>
    <mergeCell ref="E104:F104"/>
    <mergeCell ref="G104:H104"/>
    <mergeCell ref="I104:K104"/>
    <mergeCell ref="P104:R104"/>
    <mergeCell ref="W104:Y104"/>
    <mergeCell ref="AD104:AF104"/>
    <mergeCell ref="AK104:AM104"/>
    <mergeCell ref="AD89:AF89"/>
    <mergeCell ref="AD90:AF90"/>
    <mergeCell ref="C91:D91"/>
    <mergeCell ref="C92:D92"/>
    <mergeCell ref="C94:D94"/>
    <mergeCell ref="E91:H91"/>
    <mergeCell ref="E92:H92"/>
    <mergeCell ref="E94:H94"/>
    <mergeCell ref="P105:R105"/>
    <mergeCell ref="W105:Y105"/>
    <mergeCell ref="AD105:AF105"/>
    <mergeCell ref="AK105:AM105"/>
    <mergeCell ref="AP105:AQ105"/>
    <mergeCell ref="E84:H84"/>
    <mergeCell ref="I84:K84"/>
    <mergeCell ref="P84:R84"/>
    <mergeCell ref="W84:Y84"/>
    <mergeCell ref="AD84:AF84"/>
    <mergeCell ref="AK84:AM84"/>
    <mergeCell ref="AP84:AQ84"/>
    <mergeCell ref="AP85:AQ85"/>
    <mergeCell ref="AP101:AQ101"/>
    <mergeCell ref="AP102:AQ102"/>
    <mergeCell ref="AP103:AQ103"/>
    <mergeCell ref="I88:K88"/>
    <mergeCell ref="G99:H99"/>
    <mergeCell ref="G100:H100"/>
    <mergeCell ref="P88:R88"/>
    <mergeCell ref="P87:R87"/>
    <mergeCell ref="W88:Y88"/>
    <mergeCell ref="P96:R96"/>
    <mergeCell ref="P98:R98"/>
  </mergeCells>
  <hyperlinks>
    <hyperlink ref="B119:R119" r:id="rId1" display="Facilities &amp; Administrative (F&amp;A) Rate Guideance: Applicability of On and Off-Campus Indirect Cost Rates"/>
  </hyperlinks>
  <pageMargins left="0.7" right="0.7" top="0.75" bottom="0.75" header="0.3" footer="0.3"/>
  <pageSetup scale="35" orientation="landscape" horizontalDpi="1200" verticalDpi="1200"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'Drop-Downs'!$A$2:$A$3</xm:f>
          </x14:formula1>
          <xm:sqref>D43:D46 D23:D32 D35:D40 D48:D53</xm:sqref>
        </x14:dataValidation>
        <x14:dataValidation type="list" allowBlank="1" showInputMessage="1" showErrorMessage="1">
          <x14:formula1>
            <xm:f>'Drop-Downs'!$A$34:$A$35</xm:f>
          </x14:formula1>
          <xm:sqref>D109</xm:sqref>
        </x14:dataValidation>
        <x14:dataValidation type="list" allowBlank="1" showInputMessage="1" showErrorMessage="1">
          <x14:formula1>
            <xm:f>'Drop-Downs'!$A$47:$A$48</xm:f>
          </x14:formula1>
          <xm:sqref>J9</xm:sqref>
        </x14:dataValidation>
        <x14:dataValidation type="list" allowBlank="1" showInputMessage="1" showErrorMessage="1">
          <x14:formula1>
            <xm:f>'Drop-Downs'!$A$39:$A$44</xm:f>
          </x14:formula1>
          <xm:sqref>C23:C32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S42"/>
  <sheetViews>
    <sheetView workbookViewId="0">
      <selection activeCell="L42" sqref="L42"/>
    </sheetView>
  </sheetViews>
  <sheetFormatPr defaultColWidth="9.109375" defaultRowHeight="12" x14ac:dyDescent="0.25"/>
  <cols>
    <col min="1" max="1" width="5.33203125" style="10" customWidth="1"/>
    <col min="2" max="2" width="18.6640625" style="10" customWidth="1"/>
    <col min="3" max="3" width="11.44140625" style="10" customWidth="1"/>
    <col min="4" max="4" width="10.33203125" style="10" bestFit="1" customWidth="1"/>
    <col min="5" max="5" width="9.33203125" style="10" bestFit="1" customWidth="1"/>
    <col min="6" max="6" width="10.6640625" style="10" customWidth="1"/>
    <col min="7" max="7" width="7.88671875" style="10" bestFit="1" customWidth="1"/>
    <col min="8" max="8" width="8.88671875" style="10" bestFit="1" customWidth="1"/>
    <col min="9" max="9" width="0.44140625" style="10" customWidth="1"/>
    <col min="10" max="10" width="9.6640625" style="10" bestFit="1" customWidth="1"/>
    <col min="11" max="11" width="10.33203125" style="10" bestFit="1" customWidth="1"/>
    <col min="12" max="12" width="9.33203125" style="10" bestFit="1" customWidth="1"/>
    <col min="13" max="13" width="9.109375" style="10"/>
    <col min="14" max="14" width="4.88671875" style="10" customWidth="1"/>
    <col min="15" max="15" width="7.5546875" style="10" bestFit="1" customWidth="1"/>
    <col min="16" max="16" width="8.6640625" style="10" bestFit="1" customWidth="1"/>
    <col min="17" max="17" width="0.44140625" style="10" customWidth="1"/>
    <col min="18" max="18" width="9.6640625" style="10" bestFit="1" customWidth="1"/>
    <col min="19" max="19" width="10.33203125" style="10" bestFit="1" customWidth="1"/>
    <col min="20" max="20" width="9.33203125" style="10" bestFit="1" customWidth="1"/>
    <col min="21" max="21" width="9.109375" style="10"/>
    <col min="22" max="22" width="1.33203125" style="10" customWidth="1"/>
    <col min="23" max="23" width="7.5546875" style="10" bestFit="1" customWidth="1"/>
    <col min="24" max="24" width="9.109375" style="10" customWidth="1"/>
    <col min="25" max="25" width="0.44140625" style="10" customWidth="1"/>
    <col min="26" max="26" width="9.6640625" style="10" bestFit="1" customWidth="1"/>
    <col min="27" max="27" width="10.33203125" style="10" bestFit="1" customWidth="1"/>
    <col min="28" max="28" width="9.33203125" style="10" bestFit="1" customWidth="1"/>
    <col min="29" max="29" width="9.109375" style="10"/>
    <col min="30" max="30" width="4.88671875" style="10" customWidth="1"/>
    <col min="31" max="31" width="7.5546875" style="10" bestFit="1" customWidth="1"/>
    <col min="32" max="32" width="9.109375" style="10" customWidth="1"/>
    <col min="33" max="33" width="0.44140625" style="10" customWidth="1"/>
    <col min="34" max="34" width="9.6640625" style="10" bestFit="1" customWidth="1"/>
    <col min="35" max="35" width="10.33203125" style="10" bestFit="1" customWidth="1"/>
    <col min="36" max="36" width="9.33203125" style="10" bestFit="1" customWidth="1"/>
    <col min="37" max="37" width="9.109375" style="10"/>
    <col min="38" max="38" width="4.88671875" style="10" customWidth="1"/>
    <col min="39" max="40" width="9.44140625" style="10" bestFit="1" customWidth="1"/>
    <col min="41" max="41" width="0.44140625" style="10" customWidth="1"/>
    <col min="42" max="42" width="9.109375" style="10"/>
    <col min="43" max="43" width="4.88671875" style="10" customWidth="1"/>
    <col min="44" max="44" width="9.44140625" style="10" bestFit="1" customWidth="1"/>
    <col min="45" max="45" width="9.5546875" style="10" bestFit="1" customWidth="1"/>
    <col min="46" max="16384" width="9.109375" style="10"/>
  </cols>
  <sheetData>
    <row r="1" spans="1:45" s="146" customFormat="1" x14ac:dyDescent="0.25">
      <c r="A1" s="707" t="s">
        <v>159</v>
      </c>
      <c r="B1" s="708"/>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708"/>
      <c r="AG1" s="708"/>
      <c r="AH1" s="708"/>
      <c r="AI1" s="708"/>
      <c r="AJ1" s="708"/>
      <c r="AK1" s="708"/>
      <c r="AL1" s="708"/>
      <c r="AM1" s="708"/>
      <c r="AN1" s="708"/>
      <c r="AO1" s="708"/>
      <c r="AP1" s="708"/>
      <c r="AQ1" s="708"/>
      <c r="AR1" s="708"/>
      <c r="AS1" s="709"/>
    </row>
    <row r="2" spans="1:45" x14ac:dyDescent="0.25">
      <c r="A2" s="710" t="s">
        <v>160</v>
      </c>
      <c r="B2" s="711"/>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c r="AH2" s="711"/>
      <c r="AI2" s="711"/>
      <c r="AJ2" s="711"/>
      <c r="AK2" s="711"/>
      <c r="AL2" s="711"/>
      <c r="AM2" s="711"/>
      <c r="AN2" s="711"/>
      <c r="AO2" s="711"/>
      <c r="AP2" s="711"/>
      <c r="AQ2" s="711"/>
      <c r="AR2" s="711"/>
      <c r="AS2" s="712"/>
    </row>
    <row r="3" spans="1:45" x14ac:dyDescent="0.25">
      <c r="A3" s="776"/>
      <c r="B3" s="777"/>
      <c r="C3" s="749" t="s">
        <v>40</v>
      </c>
      <c r="D3" s="750"/>
      <c r="E3" s="750"/>
      <c r="F3" s="751"/>
      <c r="G3" s="751"/>
      <c r="H3" s="751"/>
      <c r="I3" s="723"/>
      <c r="J3" s="752" t="s">
        <v>41</v>
      </c>
      <c r="K3" s="700"/>
      <c r="L3" s="700"/>
      <c r="M3" s="700"/>
      <c r="N3" s="700"/>
      <c r="O3" s="700"/>
      <c r="P3" s="701"/>
      <c r="Q3" s="694">
        <v>82743.333333333328</v>
      </c>
      <c r="R3" s="700" t="s">
        <v>42</v>
      </c>
      <c r="S3" s="700"/>
      <c r="T3" s="700"/>
      <c r="U3" s="700"/>
      <c r="V3" s="700"/>
      <c r="W3" s="700"/>
      <c r="X3" s="701"/>
      <c r="Y3" s="136"/>
      <c r="Z3" s="719" t="s">
        <v>43</v>
      </c>
      <c r="AA3" s="720"/>
      <c r="AB3" s="720"/>
      <c r="AC3" s="721"/>
      <c r="AD3" s="721"/>
      <c r="AE3" s="721"/>
      <c r="AF3" s="722"/>
      <c r="AG3" s="136"/>
      <c r="AH3" s="698" t="s">
        <v>44</v>
      </c>
      <c r="AI3" s="699"/>
      <c r="AJ3" s="699"/>
      <c r="AK3" s="700"/>
      <c r="AL3" s="700"/>
      <c r="AM3" s="700"/>
      <c r="AN3" s="701"/>
      <c r="AO3" s="723"/>
      <c r="AP3" s="713" t="s">
        <v>71</v>
      </c>
      <c r="AQ3" s="713"/>
      <c r="AR3" s="713"/>
      <c r="AS3" s="714"/>
    </row>
    <row r="4" spans="1:45" x14ac:dyDescent="0.25">
      <c r="A4" s="778" t="s">
        <v>3</v>
      </c>
      <c r="B4" s="779"/>
      <c r="C4" s="685"/>
      <c r="D4" s="686"/>
      <c r="E4" s="687"/>
      <c r="F4" s="688" t="s">
        <v>161</v>
      </c>
      <c r="G4" s="688"/>
      <c r="H4" s="688"/>
      <c r="I4" s="762"/>
      <c r="J4" s="688"/>
      <c r="K4" s="688"/>
      <c r="L4" s="689"/>
      <c r="M4" s="688" t="s">
        <v>161</v>
      </c>
      <c r="N4" s="688"/>
      <c r="O4" s="688"/>
      <c r="P4" s="688"/>
      <c r="Q4" s="695"/>
      <c r="R4" s="690"/>
      <c r="S4" s="690"/>
      <c r="T4" s="691"/>
      <c r="U4" s="688" t="s">
        <v>161</v>
      </c>
      <c r="V4" s="688"/>
      <c r="W4" s="688"/>
      <c r="X4" s="688"/>
      <c r="Y4" s="175"/>
      <c r="Z4" s="691"/>
      <c r="AA4" s="692"/>
      <c r="AB4" s="692"/>
      <c r="AC4" s="689" t="s">
        <v>161</v>
      </c>
      <c r="AD4" s="717"/>
      <c r="AE4" s="717"/>
      <c r="AF4" s="718"/>
      <c r="AG4" s="175"/>
      <c r="AH4" s="690"/>
      <c r="AI4" s="690"/>
      <c r="AJ4" s="691"/>
      <c r="AK4" s="688" t="s">
        <v>161</v>
      </c>
      <c r="AL4" s="688"/>
      <c r="AM4" s="688"/>
      <c r="AN4" s="688"/>
      <c r="AO4" s="695"/>
      <c r="AP4" s="688" t="s">
        <v>161</v>
      </c>
      <c r="AQ4" s="688"/>
      <c r="AR4" s="688"/>
      <c r="AS4" s="715"/>
    </row>
    <row r="5" spans="1:45" x14ac:dyDescent="0.25">
      <c r="A5" s="195" t="s">
        <v>8</v>
      </c>
      <c r="B5" s="205" t="s">
        <v>9</v>
      </c>
      <c r="C5" s="207" t="s">
        <v>162</v>
      </c>
      <c r="D5" s="166" t="s">
        <v>163</v>
      </c>
      <c r="E5" s="167" t="s">
        <v>164</v>
      </c>
      <c r="F5" s="194" t="s">
        <v>76</v>
      </c>
      <c r="G5" s="194" t="s">
        <v>77</v>
      </c>
      <c r="H5" s="196" t="s">
        <v>78</v>
      </c>
      <c r="I5" s="762"/>
      <c r="J5" s="166" t="s">
        <v>162</v>
      </c>
      <c r="K5" s="166" t="s">
        <v>163</v>
      </c>
      <c r="L5" s="167" t="s">
        <v>164</v>
      </c>
      <c r="M5" s="716" t="s">
        <v>76</v>
      </c>
      <c r="N5" s="716"/>
      <c r="O5" s="194" t="s">
        <v>77</v>
      </c>
      <c r="P5" s="196" t="s">
        <v>78</v>
      </c>
      <c r="Q5" s="695"/>
      <c r="R5" s="166" t="s">
        <v>162</v>
      </c>
      <c r="S5" s="166" t="s">
        <v>163</v>
      </c>
      <c r="T5" s="167" t="s">
        <v>164</v>
      </c>
      <c r="U5" s="716" t="s">
        <v>76</v>
      </c>
      <c r="V5" s="716"/>
      <c r="W5" s="194" t="s">
        <v>77</v>
      </c>
      <c r="X5" s="196" t="s">
        <v>78</v>
      </c>
      <c r="Y5" s="176"/>
      <c r="Z5" s="166" t="s">
        <v>162</v>
      </c>
      <c r="AA5" s="166" t="s">
        <v>163</v>
      </c>
      <c r="AB5" s="167" t="s">
        <v>164</v>
      </c>
      <c r="AC5" s="716" t="s">
        <v>76</v>
      </c>
      <c r="AD5" s="716"/>
      <c r="AE5" s="194" t="s">
        <v>77</v>
      </c>
      <c r="AF5" s="196" t="s">
        <v>78</v>
      </c>
      <c r="AG5" s="176"/>
      <c r="AH5" s="166" t="s">
        <v>162</v>
      </c>
      <c r="AI5" s="166" t="s">
        <v>163</v>
      </c>
      <c r="AJ5" s="167" t="s">
        <v>164</v>
      </c>
      <c r="AK5" s="716" t="s">
        <v>76</v>
      </c>
      <c r="AL5" s="716"/>
      <c r="AM5" s="194" t="s">
        <v>77</v>
      </c>
      <c r="AN5" s="196" t="s">
        <v>78</v>
      </c>
      <c r="AO5" s="695"/>
      <c r="AP5" s="716" t="s">
        <v>76</v>
      </c>
      <c r="AQ5" s="716"/>
      <c r="AR5" s="194" t="s">
        <v>77</v>
      </c>
      <c r="AS5" s="211" t="s">
        <v>78</v>
      </c>
    </row>
    <row r="6" spans="1:45" x14ac:dyDescent="0.25">
      <c r="A6" s="35">
        <v>1</v>
      </c>
      <c r="B6" s="137">
        <f>'1. IBS Calculator'!B5</f>
        <v>0</v>
      </c>
      <c r="C6" s="208">
        <f>('2. Detailed Budget'!F23+'2. Detailed Budget'!G23+'2. Detailed Budget'!H23)*'1. IBS Calculator'!E51</f>
        <v>0</v>
      </c>
      <c r="D6" s="168" t="str">
        <f>IF('1. IBS Calculator'!E40="Yes",('2. Detailed Budget'!F23+'2. Detailed Budget'!G23+'2. Detailed Budget'!H23)*'1. IBS Calculator'!H51,"")</f>
        <v/>
      </c>
      <c r="E6" s="168" t="e">
        <f t="shared" ref="E6:E15" si="0">C6-D6</f>
        <v>#VALUE!</v>
      </c>
      <c r="F6" s="197">
        <f>IF(AND('1. IBS Calculator'!E40="Yes",'3. NU Contribution to Research'!C6&gt;'3. NU Contribution to Research'!D6),'3. NU Contribution to Research'!E6,0)</f>
        <v>0</v>
      </c>
      <c r="G6" s="192">
        <f>IF('2. Detailed Budget'!D23="FT",'3. NU Contribution to Research'!F6*'2. Detailed Budget'!D14, IF('2. Detailed Budget'!D23="PT",'3. NU Contribution to Research'!F6*'2. Detailed Budget'!D15))</f>
        <v>0</v>
      </c>
      <c r="H6" s="192">
        <f t="shared" ref="H6:H15" si="1">F6+G6</f>
        <v>0</v>
      </c>
      <c r="I6" s="762"/>
      <c r="J6" s="169">
        <f>('2. Detailed Budget'!T23+'2. Detailed Budget'!U23+'2. Detailed Budget'!V23)*'1. IBS Calculator'!Q51</f>
        <v>0</v>
      </c>
      <c r="K6" s="169" t="str">
        <f>IF('1. IBS Calculator'!E40="Yes",('2. Detailed Budget'!M23+'2. Detailed Budget'!N23+'2. Detailed Budget'!O23)*'1. IBS Calculator'!M51,"")</f>
        <v/>
      </c>
      <c r="L6" s="170" t="e">
        <f t="shared" ref="L6:L15" si="2">J6-K6</f>
        <v>#VALUE!</v>
      </c>
      <c r="M6" s="693">
        <f>IF(AND('1. IBS Calculator'!E40="Yes",'3. NU Contribution to Research'!J6&gt;'3. NU Contribution to Research'!K6),'3. NU Contribution to Research'!L6,0)</f>
        <v>0</v>
      </c>
      <c r="N6" s="693"/>
      <c r="O6" s="192">
        <f>IF('2. Detailed Budget'!D23="FT",'3. NU Contribution to Research'!M6*'2. Detailed Budget'!D14, IF('2. Detailed Budget'!D23="PT",'3. NU Contribution to Research'!M6*'2. Detailed Budget'!D15))</f>
        <v>0</v>
      </c>
      <c r="P6" s="192">
        <f t="shared" ref="P6:P15" si="3">M6+O6</f>
        <v>0</v>
      </c>
      <c r="Q6" s="695"/>
      <c r="R6" s="169">
        <f>('2. Detailed Budget'!T23+'2. Detailed Budget'!U23+'2. Detailed Budget'!V23)*'1. IBS Calculator'!Q51</f>
        <v>0</v>
      </c>
      <c r="S6" s="169" t="str">
        <f>IF('1. IBS Calculator'!E40="Yes",('2. Detailed Budget'!T23+'2. Detailed Budget'!U23+'2. Detailed Budget'!V23)*'1. IBS Calculator'!S51,"")</f>
        <v/>
      </c>
      <c r="T6" s="168" t="e">
        <f t="shared" ref="T6:T15" si="4">R6-S6</f>
        <v>#VALUE!</v>
      </c>
      <c r="U6" s="693">
        <f>IF(AND('1. IBS Calculator'!E40="Yes",'3. NU Contribution to Research'!R6&gt;'3. NU Contribution to Research'!S6),'3. NU Contribution to Research'!T6,0)</f>
        <v>0</v>
      </c>
      <c r="V6" s="693"/>
      <c r="W6" s="192">
        <f>IF('2. Detailed Budget'!D23="FT",'3. NU Contribution to Research'!U6*'2. Detailed Budget'!D14, IF('2. Detailed Budget'!D23="PT",'3. NU Contribution to Research'!U6*'2. Detailed Budget'!D15))</f>
        <v>0</v>
      </c>
      <c r="X6" s="192">
        <f t="shared" ref="X6:X15" si="5">U6+W6</f>
        <v>0</v>
      </c>
      <c r="Y6" s="138"/>
      <c r="Z6" s="171">
        <f>('2. Detailed Budget'!AA23+'2. Detailed Budget'!AB23+'2. Detailed Budget'!AC23)*'1. IBS Calculator'!W51</f>
        <v>0</v>
      </c>
      <c r="AA6" s="171" t="str">
        <f>IF('1. IBS Calculator'!E40="Yes",('2. Detailed Budget'!AA23+'2. Detailed Budget'!AB23+'2. Detailed Budget'!AC23)*'1. IBS Calculator'!Y51,"")</f>
        <v/>
      </c>
      <c r="AB6" s="171" t="e">
        <f t="shared" ref="AB6:AB15" si="6">Z6-AA6</f>
        <v>#VALUE!</v>
      </c>
      <c r="AC6" s="680">
        <f>IF(AND('1. IBS Calculator'!E40="Yes",'3. NU Contribution to Research'!Z6&gt;'3. NU Contribution to Research'!AA6),'3. NU Contribution to Research'!AB6,0)</f>
        <v>0</v>
      </c>
      <c r="AD6" s="681"/>
      <c r="AE6" s="192">
        <f>IF('2. Detailed Budget'!D23="FT",'3. NU Contribution to Research'!AC6*'2. Detailed Budget'!D14, IF('2. Detailed Budget'!D23="PT",'3. NU Contribution to Research'!AC6*'2. Detailed Budget'!D15))</f>
        <v>0</v>
      </c>
      <c r="AF6" s="192">
        <f t="shared" ref="AF6:AF15" si="7">AC6+AE6</f>
        <v>0</v>
      </c>
      <c r="AG6" s="138"/>
      <c r="AH6" s="171">
        <f>('2. Detailed Budget'!AH23+'2. Detailed Budget'!AI23+'2. Detailed Budget'!AJ23)*'1. IBS Calculator'!AB51</f>
        <v>0</v>
      </c>
      <c r="AI6" s="171" t="str">
        <f>IF('1. IBS Calculator'!E40="Yes",('2. Detailed Budget'!AH23+'2. Detailed Budget'!AI23+'2. Detailed Budget'!AJ23)*'1. IBS Calculator'!AD51,"")</f>
        <v/>
      </c>
      <c r="AJ6" s="171" t="e">
        <f t="shared" ref="AJ6:AJ15" si="8">AH6-AI6</f>
        <v>#VALUE!</v>
      </c>
      <c r="AK6" s="680">
        <f>IF(AND('1. IBS Calculator'!E40="Yes",'3. NU Contribution to Research'!AH6&gt;'3. NU Contribution to Research'!AI6),'3. NU Contribution to Research'!AJ6,0)</f>
        <v>0</v>
      </c>
      <c r="AL6" s="681"/>
      <c r="AM6" s="192">
        <f>IF('2. Detailed Budget'!D23="FT",'3. NU Contribution to Research'!AK6*'2. Detailed Budget'!D14, IF('2. Detailed Budget'!D23="PT",'3. NU Contribution to Research'!AK6*'2. Detailed Budget'!D15))</f>
        <v>0</v>
      </c>
      <c r="AN6" s="192">
        <f t="shared" ref="AN6:AN15" si="9">AK6+AM6</f>
        <v>0</v>
      </c>
      <c r="AO6" s="695"/>
      <c r="AP6" s="680">
        <f t="shared" ref="AP6:AP15" si="10">F6+M6+U6+AC6+AK6</f>
        <v>0</v>
      </c>
      <c r="AQ6" s="703"/>
      <c r="AR6" s="192">
        <f t="shared" ref="AR6:AR15" si="11">G6+O6+W6+AE6+AM6</f>
        <v>0</v>
      </c>
      <c r="AS6" s="198">
        <f t="shared" ref="AS6:AS15" si="12">AP6+AR6</f>
        <v>0</v>
      </c>
    </row>
    <row r="7" spans="1:45" x14ac:dyDescent="0.25">
      <c r="A7" s="35">
        <v>2</v>
      </c>
      <c r="B7" s="137">
        <f>'1. IBS Calculator'!B6</f>
        <v>0</v>
      </c>
      <c r="C7" s="208">
        <f>('2. Detailed Budget'!F24+'2. Detailed Budget'!G24+'2. Detailed Budget'!H24)*'1. IBS Calculator'!E52</f>
        <v>0</v>
      </c>
      <c r="D7" s="168" t="str">
        <f>IF('1. IBS Calculator'!E40="Yes",('2. Detailed Budget'!F24+'2. Detailed Budget'!G24+'2. Detailed Budget'!H24)*'1. IBS Calculator'!H52,"")</f>
        <v/>
      </c>
      <c r="E7" s="168" t="e">
        <f t="shared" si="0"/>
        <v>#VALUE!</v>
      </c>
      <c r="F7" s="197">
        <f>IF(AND('1. IBS Calculator'!E40="Yes",'3. NU Contribution to Research'!C7&gt;'3. NU Contribution to Research'!D7),'3. NU Contribution to Research'!E7,0)</f>
        <v>0</v>
      </c>
      <c r="G7" s="192">
        <f>IF('2. Detailed Budget'!D24="FT",'3. NU Contribution to Research'!F7*'2. Detailed Budget'!D14, IF('2. Detailed Budget'!D24="PT",'3. NU Contribution to Research'!F7*'2. Detailed Budget'!D15))</f>
        <v>0</v>
      </c>
      <c r="H7" s="192">
        <f t="shared" si="1"/>
        <v>0</v>
      </c>
      <c r="I7" s="762"/>
      <c r="J7" s="169">
        <f>('2. Detailed Budget'!M24+'2. Detailed Budget'!N24+'2. Detailed Budget'!O24)*'1. IBS Calculator'!K52</f>
        <v>0</v>
      </c>
      <c r="K7" s="169" t="str">
        <f>IF('1. IBS Calculator'!E40="Yes",('2. Detailed Budget'!M24+'2. Detailed Budget'!N24+'2. Detailed Budget'!O24)*'1. IBS Calculator'!M52,"")</f>
        <v/>
      </c>
      <c r="L7" s="170" t="e">
        <f t="shared" si="2"/>
        <v>#VALUE!</v>
      </c>
      <c r="M7" s="693">
        <f>IF(AND('1. IBS Calculator'!E40="Yes",'3. NU Contribution to Research'!J7&gt;'3. NU Contribution to Research'!K7),'3. NU Contribution to Research'!L7,0)</f>
        <v>0</v>
      </c>
      <c r="N7" s="693"/>
      <c r="O7" s="192">
        <f>IF('2. Detailed Budget'!D24="FT",'3. NU Contribution to Research'!M7*'2. Detailed Budget'!D14, IF('2. Detailed Budget'!D24="PT",'3. NU Contribution to Research'!M7*'2. Detailed Budget'!D15))</f>
        <v>0</v>
      </c>
      <c r="P7" s="192">
        <f t="shared" si="3"/>
        <v>0</v>
      </c>
      <c r="Q7" s="695"/>
      <c r="R7" s="169">
        <f>('2. Detailed Budget'!T24+'2. Detailed Budget'!U24+'2. Detailed Budget'!V24)*'1. IBS Calculator'!Q52</f>
        <v>0</v>
      </c>
      <c r="S7" s="169" t="str">
        <f>IF('1. IBS Calculator'!E40="Yes",('2. Detailed Budget'!T24+'2. Detailed Budget'!U24+'2. Detailed Budget'!V24)*'1. IBS Calculator'!S52,"")</f>
        <v/>
      </c>
      <c r="T7" s="168" t="e">
        <f t="shared" si="4"/>
        <v>#VALUE!</v>
      </c>
      <c r="U7" s="693">
        <f>IF(AND('1. IBS Calculator'!E40="Yes",'3. NU Contribution to Research'!R7&gt;'3. NU Contribution to Research'!S7),'3. NU Contribution to Research'!T7,0)</f>
        <v>0</v>
      </c>
      <c r="V7" s="693"/>
      <c r="W7" s="192">
        <f>IF('2. Detailed Budget'!D24="FT",'3. NU Contribution to Research'!U7*'2. Detailed Budget'!D14, IF('2. Detailed Budget'!D24="PT",'3. NU Contribution to Research'!U7*'2. Detailed Budget'!D15))</f>
        <v>0</v>
      </c>
      <c r="X7" s="192">
        <f t="shared" si="5"/>
        <v>0</v>
      </c>
      <c r="Y7" s="138"/>
      <c r="Z7" s="171">
        <f>('2. Detailed Budget'!AA24+'2. Detailed Budget'!AB24+'2. Detailed Budget'!AC24)*'1. IBS Calculator'!W52</f>
        <v>0</v>
      </c>
      <c r="AA7" s="171" t="str">
        <f>IF('1. IBS Calculator'!E40="Yes",('2. Detailed Budget'!AA24+'2. Detailed Budget'!AB24+'2. Detailed Budget'!AC24)*'1. IBS Calculator'!Y52,"")</f>
        <v/>
      </c>
      <c r="AB7" s="171" t="e">
        <f t="shared" si="6"/>
        <v>#VALUE!</v>
      </c>
      <c r="AC7" s="680">
        <f>IF(AND('1. IBS Calculator'!E40="Yes",'3. NU Contribution to Research'!Z7&gt;'3. NU Contribution to Research'!AA7),'3. NU Contribution to Research'!AB7,0)</f>
        <v>0</v>
      </c>
      <c r="AD7" s="681"/>
      <c r="AE7" s="192">
        <f>IF('2. Detailed Budget'!D24="FT",'3. NU Contribution to Research'!AC7*'2. Detailed Budget'!D14, IF('2. Detailed Budget'!D24="PT",'3. NU Contribution to Research'!AC7*'2. Detailed Budget'!D15))</f>
        <v>0</v>
      </c>
      <c r="AF7" s="192">
        <f t="shared" si="7"/>
        <v>0</v>
      </c>
      <c r="AG7" s="138"/>
      <c r="AH7" s="171">
        <f>('2. Detailed Budget'!AH24+'2. Detailed Budget'!AI24+'2. Detailed Budget'!AJ24)*'1. IBS Calculator'!AB52</f>
        <v>0</v>
      </c>
      <c r="AI7" s="171" t="str">
        <f>IF('1. IBS Calculator'!E40="Yes",('2. Detailed Budget'!AH24+'2. Detailed Budget'!AI24+'2. Detailed Budget'!AJ24)*'1. IBS Calculator'!AD52,"")</f>
        <v/>
      </c>
      <c r="AJ7" s="171" t="e">
        <f t="shared" si="8"/>
        <v>#VALUE!</v>
      </c>
      <c r="AK7" s="680">
        <f>IF(AND('1. IBS Calculator'!E40="Yes",'3. NU Contribution to Research'!AH7&gt;'3. NU Contribution to Research'!AI7),'3. NU Contribution to Research'!AJ7,0)</f>
        <v>0</v>
      </c>
      <c r="AL7" s="681"/>
      <c r="AM7" s="192">
        <f>IF('2. Detailed Budget'!D24="FT",'3. NU Contribution to Research'!AK7*'2. Detailed Budget'!D14, IF('2. Detailed Budget'!D24="PT",'3. NU Contribution to Research'!AK7*'2. Detailed Budget'!D15))</f>
        <v>0</v>
      </c>
      <c r="AN7" s="192">
        <f t="shared" si="9"/>
        <v>0</v>
      </c>
      <c r="AO7" s="695"/>
      <c r="AP7" s="680">
        <f t="shared" si="10"/>
        <v>0</v>
      </c>
      <c r="AQ7" s="703"/>
      <c r="AR7" s="192">
        <f t="shared" si="11"/>
        <v>0</v>
      </c>
      <c r="AS7" s="198">
        <f t="shared" si="12"/>
        <v>0</v>
      </c>
    </row>
    <row r="8" spans="1:45" x14ac:dyDescent="0.25">
      <c r="A8" s="35">
        <v>3</v>
      </c>
      <c r="B8" s="137">
        <f>'1. IBS Calculator'!B7</f>
        <v>0</v>
      </c>
      <c r="C8" s="208">
        <f>('2. Detailed Budget'!F25+'2. Detailed Budget'!G25+'2. Detailed Budget'!H25)*'1. IBS Calculator'!E53</f>
        <v>0</v>
      </c>
      <c r="D8" s="168" t="str">
        <f>IF('1. IBS Calculator'!E40="Yes",('2. Detailed Budget'!F25+'2. Detailed Budget'!G25+'2. Detailed Budget'!H25)*'1. IBS Calculator'!H53,"")</f>
        <v/>
      </c>
      <c r="E8" s="168" t="e">
        <f t="shared" si="0"/>
        <v>#VALUE!</v>
      </c>
      <c r="F8" s="197">
        <f>IF(AND('1. IBS Calculator'!E40="Yes",'3. NU Contribution to Research'!C8&gt;'3. NU Contribution to Research'!D8),'3. NU Contribution to Research'!E8,0)</f>
        <v>0</v>
      </c>
      <c r="G8" s="192">
        <f>IF('2. Detailed Budget'!D25="FT",'3. NU Contribution to Research'!F8*'2. Detailed Budget'!D14, IF('2. Detailed Budget'!D25="PT",'3. NU Contribution to Research'!F8*'2. Detailed Budget'!D15))</f>
        <v>0</v>
      </c>
      <c r="H8" s="192">
        <f t="shared" si="1"/>
        <v>0</v>
      </c>
      <c r="I8" s="762"/>
      <c r="J8" s="169">
        <f>('2. Detailed Budget'!M25+'2. Detailed Budget'!N25+'2. Detailed Budget'!O25)*'1. IBS Calculator'!K53</f>
        <v>0</v>
      </c>
      <c r="K8" s="169" t="str">
        <f>IF('1. IBS Calculator'!E40="Yes",('2. Detailed Budget'!M25+'2. Detailed Budget'!N25+'2. Detailed Budget'!O25)*'1. IBS Calculator'!M53,"")</f>
        <v/>
      </c>
      <c r="L8" s="170" t="e">
        <f t="shared" si="2"/>
        <v>#VALUE!</v>
      </c>
      <c r="M8" s="693">
        <f>IF(AND('1. IBS Calculator'!E40="Yes",'3. NU Contribution to Research'!J8&gt;'3. NU Contribution to Research'!K8),'3. NU Contribution to Research'!L8,0)</f>
        <v>0</v>
      </c>
      <c r="N8" s="693"/>
      <c r="O8" s="192">
        <f>IF('2. Detailed Budget'!D25="FT",'3. NU Contribution to Research'!M8*'2. Detailed Budget'!D14, IF('2. Detailed Budget'!D25="PT",'3. NU Contribution to Research'!M8*'2. Detailed Budget'!D15))</f>
        <v>0</v>
      </c>
      <c r="P8" s="192">
        <f t="shared" si="3"/>
        <v>0</v>
      </c>
      <c r="Q8" s="695"/>
      <c r="R8" s="169">
        <f>('2. Detailed Budget'!T25+'2. Detailed Budget'!U25+'2. Detailed Budget'!V25)*'1. IBS Calculator'!Q53</f>
        <v>0</v>
      </c>
      <c r="S8" s="169" t="str">
        <f>IF('1. IBS Calculator'!E40="Yes",('2. Detailed Budget'!T25+'2. Detailed Budget'!U25+'2. Detailed Budget'!V25)*'1. IBS Calculator'!S53,"")</f>
        <v/>
      </c>
      <c r="T8" s="168" t="e">
        <f t="shared" si="4"/>
        <v>#VALUE!</v>
      </c>
      <c r="U8" s="693">
        <f>IF(AND('1. IBS Calculator'!E40="Yes",'3. NU Contribution to Research'!R8&gt;'3. NU Contribution to Research'!S8),'3. NU Contribution to Research'!T8,0)</f>
        <v>0</v>
      </c>
      <c r="V8" s="693"/>
      <c r="W8" s="192">
        <f>IF('2. Detailed Budget'!D25="FT",'3. NU Contribution to Research'!U8*'2. Detailed Budget'!D14, IF('2. Detailed Budget'!D25="PT",'3. NU Contribution to Research'!U8*'2. Detailed Budget'!D15))</f>
        <v>0</v>
      </c>
      <c r="X8" s="192">
        <f t="shared" si="5"/>
        <v>0</v>
      </c>
      <c r="Y8" s="138"/>
      <c r="Z8" s="171">
        <f>('2. Detailed Budget'!AA25+'2. Detailed Budget'!AB25+'2. Detailed Budget'!AC25)*'1. IBS Calculator'!W53</f>
        <v>0</v>
      </c>
      <c r="AA8" s="171" t="str">
        <f>IF('1. IBS Calculator'!E40="Yes",('2. Detailed Budget'!AA25+'2. Detailed Budget'!AB25+'2. Detailed Budget'!AC25)*'1. IBS Calculator'!Y53,"")</f>
        <v/>
      </c>
      <c r="AB8" s="171" t="e">
        <f t="shared" si="6"/>
        <v>#VALUE!</v>
      </c>
      <c r="AC8" s="680">
        <f>IF(AND('1. IBS Calculator'!E40="Yes",'3. NU Contribution to Research'!Z8&gt;'3. NU Contribution to Research'!AA8),'3. NU Contribution to Research'!AB8,0)</f>
        <v>0</v>
      </c>
      <c r="AD8" s="681"/>
      <c r="AE8" s="192">
        <f>IF('2. Detailed Budget'!D25="FT",'3. NU Contribution to Research'!AC8*'2. Detailed Budget'!D14, IF('2. Detailed Budget'!D25="PT",'3. NU Contribution to Research'!AC8*'2. Detailed Budget'!D15))</f>
        <v>0</v>
      </c>
      <c r="AF8" s="192">
        <f t="shared" si="7"/>
        <v>0</v>
      </c>
      <c r="AG8" s="138"/>
      <c r="AH8" s="171">
        <f>('2. Detailed Budget'!AH25+'2. Detailed Budget'!AI25+'2. Detailed Budget'!AJ25)*'1. IBS Calculator'!AB53</f>
        <v>0</v>
      </c>
      <c r="AI8" s="171" t="str">
        <f>IF('1. IBS Calculator'!E40="Yes",('2. Detailed Budget'!AH25+'2. Detailed Budget'!AI25+'2. Detailed Budget'!AJ25)*'1. IBS Calculator'!AD53,"")</f>
        <v/>
      </c>
      <c r="AJ8" s="171" t="e">
        <f t="shared" si="8"/>
        <v>#VALUE!</v>
      </c>
      <c r="AK8" s="680">
        <f>IF(AND('1. IBS Calculator'!E40="Yes",'3. NU Contribution to Research'!AH8&gt;'3. NU Contribution to Research'!AI8),'3. NU Contribution to Research'!AJ8,0)</f>
        <v>0</v>
      </c>
      <c r="AL8" s="681"/>
      <c r="AM8" s="192">
        <f>IF('2. Detailed Budget'!D25="FT",'3. NU Contribution to Research'!AK8*'2. Detailed Budget'!D14, IF('2. Detailed Budget'!D25="PT",'3. NU Contribution to Research'!AK8*'2. Detailed Budget'!D15))</f>
        <v>0</v>
      </c>
      <c r="AN8" s="192">
        <f t="shared" si="9"/>
        <v>0</v>
      </c>
      <c r="AO8" s="695"/>
      <c r="AP8" s="680">
        <f t="shared" si="10"/>
        <v>0</v>
      </c>
      <c r="AQ8" s="703"/>
      <c r="AR8" s="192">
        <f t="shared" si="11"/>
        <v>0</v>
      </c>
      <c r="AS8" s="198">
        <f t="shared" si="12"/>
        <v>0</v>
      </c>
    </row>
    <row r="9" spans="1:45" x14ac:dyDescent="0.25">
      <c r="A9" s="35">
        <v>4</v>
      </c>
      <c r="B9" s="137">
        <f>'1. IBS Calculator'!B8</f>
        <v>0</v>
      </c>
      <c r="C9" s="208">
        <f>('2. Detailed Budget'!F26+'2. Detailed Budget'!G26+'2. Detailed Budget'!H26)*'1. IBS Calculator'!E54</f>
        <v>0</v>
      </c>
      <c r="D9" s="168" t="str">
        <f>IF('1. IBS Calculator'!E40="Yes",('2. Detailed Budget'!F26+'2. Detailed Budget'!G26+'2. Detailed Budget'!H26)*'1. IBS Calculator'!H54,"")</f>
        <v/>
      </c>
      <c r="E9" s="168" t="e">
        <f t="shared" si="0"/>
        <v>#VALUE!</v>
      </c>
      <c r="F9" s="197">
        <f>IF(AND('1. IBS Calculator'!E40="Yes",'3. NU Contribution to Research'!C9&gt;'3. NU Contribution to Research'!D9),'3. NU Contribution to Research'!E9,0)</f>
        <v>0</v>
      </c>
      <c r="G9" s="192">
        <f>IF('2. Detailed Budget'!D26="FT",'3. NU Contribution to Research'!F9*'2. Detailed Budget'!D14, IF('2. Detailed Budget'!D26="PT",'3. NU Contribution to Research'!F9*'2. Detailed Budget'!D15))</f>
        <v>0</v>
      </c>
      <c r="H9" s="192">
        <f t="shared" si="1"/>
        <v>0</v>
      </c>
      <c r="I9" s="762"/>
      <c r="J9" s="169">
        <f>('2. Detailed Budget'!M26+'2. Detailed Budget'!N26+'2. Detailed Budget'!O26)*'1. IBS Calculator'!K54</f>
        <v>0</v>
      </c>
      <c r="K9" s="169" t="str">
        <f>IF('1. IBS Calculator'!E40="Yes",('2. Detailed Budget'!M26+'2. Detailed Budget'!N26+'2. Detailed Budget'!O26)*'1. IBS Calculator'!M54,"")</f>
        <v/>
      </c>
      <c r="L9" s="170" t="e">
        <f t="shared" si="2"/>
        <v>#VALUE!</v>
      </c>
      <c r="M9" s="693">
        <f>IF(AND('1. IBS Calculator'!E40="Yes",'3. NU Contribution to Research'!J9&gt;'3. NU Contribution to Research'!K9),'3. NU Contribution to Research'!L9,0)</f>
        <v>0</v>
      </c>
      <c r="N9" s="693"/>
      <c r="O9" s="192">
        <f>IF('2. Detailed Budget'!D26="FT",'3. NU Contribution to Research'!M9*'2. Detailed Budget'!D14, IF('2. Detailed Budget'!D26="PT",'3. NU Contribution to Research'!M9*'2. Detailed Budget'!D15))</f>
        <v>0</v>
      </c>
      <c r="P9" s="192">
        <f t="shared" si="3"/>
        <v>0</v>
      </c>
      <c r="Q9" s="695"/>
      <c r="R9" s="169">
        <f>('2. Detailed Budget'!T26+'2. Detailed Budget'!U26+'2. Detailed Budget'!V26)*'1. IBS Calculator'!Q54</f>
        <v>0</v>
      </c>
      <c r="S9" s="169" t="str">
        <f>IF('1. IBS Calculator'!E40="Yes",('2. Detailed Budget'!T26+'2. Detailed Budget'!U26+'2. Detailed Budget'!V26)*'1. IBS Calculator'!S54,"")</f>
        <v/>
      </c>
      <c r="T9" s="168" t="e">
        <f t="shared" si="4"/>
        <v>#VALUE!</v>
      </c>
      <c r="U9" s="693">
        <f>IF(AND('1. IBS Calculator'!E40="Yes",'3. NU Contribution to Research'!R9&gt;'3. NU Contribution to Research'!S9),'3. NU Contribution to Research'!T9,0)</f>
        <v>0</v>
      </c>
      <c r="V9" s="693"/>
      <c r="W9" s="192">
        <f>IF('2. Detailed Budget'!D26="FT",'3. NU Contribution to Research'!U9*'2. Detailed Budget'!D14, IF('2. Detailed Budget'!D26="PT",'3. NU Contribution to Research'!U9*'2. Detailed Budget'!D15))</f>
        <v>0</v>
      </c>
      <c r="X9" s="192">
        <f t="shared" si="5"/>
        <v>0</v>
      </c>
      <c r="Y9" s="138"/>
      <c r="Z9" s="171">
        <f>('2. Detailed Budget'!AA26+'2. Detailed Budget'!AB26+'2. Detailed Budget'!AC26)*'1. IBS Calculator'!W54</f>
        <v>0</v>
      </c>
      <c r="AA9" s="171" t="str">
        <f>IF('1. IBS Calculator'!E40="Yes",('2. Detailed Budget'!AA26+'2. Detailed Budget'!AB26+'2. Detailed Budget'!AC26)*'1. IBS Calculator'!Y54,"")</f>
        <v/>
      </c>
      <c r="AB9" s="171" t="e">
        <f t="shared" si="6"/>
        <v>#VALUE!</v>
      </c>
      <c r="AC9" s="680">
        <f>IF(AND('1. IBS Calculator'!E40="Yes",'3. NU Contribution to Research'!Z9&gt;'3. NU Contribution to Research'!AA9),'3. NU Contribution to Research'!AB9,0)</f>
        <v>0</v>
      </c>
      <c r="AD9" s="681"/>
      <c r="AE9" s="192">
        <f>IF('2. Detailed Budget'!D26="FT",'3. NU Contribution to Research'!AC9*'2. Detailed Budget'!D14, IF('2. Detailed Budget'!D26="PT",'3. NU Contribution to Research'!AC9*'2. Detailed Budget'!D15))</f>
        <v>0</v>
      </c>
      <c r="AF9" s="192">
        <f t="shared" si="7"/>
        <v>0</v>
      </c>
      <c r="AG9" s="138"/>
      <c r="AH9" s="171">
        <f>('2. Detailed Budget'!AH26+'2. Detailed Budget'!AI26+'2. Detailed Budget'!AJ26)*'1. IBS Calculator'!AB54</f>
        <v>0</v>
      </c>
      <c r="AI9" s="171" t="str">
        <f>IF('1. IBS Calculator'!E40="Yes",('2. Detailed Budget'!AH26+'2. Detailed Budget'!AI26+'2. Detailed Budget'!AJ26)*'1. IBS Calculator'!AD54,"")</f>
        <v/>
      </c>
      <c r="AJ9" s="171" t="e">
        <f t="shared" si="8"/>
        <v>#VALUE!</v>
      </c>
      <c r="AK9" s="680">
        <f>IF(AND('1. IBS Calculator'!E40="Yes",'3. NU Contribution to Research'!AH9&gt;'3. NU Contribution to Research'!AI9),'3. NU Contribution to Research'!AJ9,0)</f>
        <v>0</v>
      </c>
      <c r="AL9" s="681"/>
      <c r="AM9" s="192">
        <f>IF('2. Detailed Budget'!D26="FT",'3. NU Contribution to Research'!AK9*'2. Detailed Budget'!D14, IF('2. Detailed Budget'!D26="PT",'3. NU Contribution to Research'!AK9*'2. Detailed Budget'!D15))</f>
        <v>0</v>
      </c>
      <c r="AN9" s="192">
        <f t="shared" si="9"/>
        <v>0</v>
      </c>
      <c r="AO9" s="695"/>
      <c r="AP9" s="680">
        <f t="shared" si="10"/>
        <v>0</v>
      </c>
      <c r="AQ9" s="703"/>
      <c r="AR9" s="192">
        <f t="shared" si="11"/>
        <v>0</v>
      </c>
      <c r="AS9" s="198">
        <f t="shared" si="12"/>
        <v>0</v>
      </c>
    </row>
    <row r="10" spans="1:45" x14ac:dyDescent="0.25">
      <c r="A10" s="35">
        <v>5</v>
      </c>
      <c r="B10" s="137">
        <f>'1. IBS Calculator'!B9</f>
        <v>0</v>
      </c>
      <c r="C10" s="208">
        <f>('2. Detailed Budget'!F27+'2. Detailed Budget'!G27+'2. Detailed Budget'!H27)*'1. IBS Calculator'!E55</f>
        <v>0</v>
      </c>
      <c r="D10" s="168" t="str">
        <f>IF('1. IBS Calculator'!E40="Yes",('2. Detailed Budget'!F27+'2. Detailed Budget'!G27+'2. Detailed Budget'!H27)*'1. IBS Calculator'!H55,"")</f>
        <v/>
      </c>
      <c r="E10" s="168" t="e">
        <f t="shared" si="0"/>
        <v>#VALUE!</v>
      </c>
      <c r="F10" s="197">
        <f>IF(AND('1. IBS Calculator'!E40="Yes",'3. NU Contribution to Research'!C10&gt;'3. NU Contribution to Research'!D10),'3. NU Contribution to Research'!E10,0)</f>
        <v>0</v>
      </c>
      <c r="G10" s="192">
        <f>IF('2. Detailed Budget'!D27="FT",'3. NU Contribution to Research'!F10*'2. Detailed Budget'!D14, IF('2. Detailed Budget'!D27="PT",'3. NU Contribution to Research'!F10*'2. Detailed Budget'!D15))</f>
        <v>0</v>
      </c>
      <c r="H10" s="192">
        <f t="shared" si="1"/>
        <v>0</v>
      </c>
      <c r="I10" s="762"/>
      <c r="J10" s="169">
        <f>('2. Detailed Budget'!M27+'2. Detailed Budget'!N27+'2. Detailed Budget'!O27)*'1. IBS Calculator'!K55</f>
        <v>0</v>
      </c>
      <c r="K10" s="169" t="str">
        <f>IF('1. IBS Calculator'!E40="Yes",('2. Detailed Budget'!M27+'2. Detailed Budget'!N27+'2. Detailed Budget'!O27)*'1. IBS Calculator'!M55,"")</f>
        <v/>
      </c>
      <c r="L10" s="170" t="e">
        <f t="shared" si="2"/>
        <v>#VALUE!</v>
      </c>
      <c r="M10" s="693">
        <f>IF(AND('1. IBS Calculator'!E40="Yes",'3. NU Contribution to Research'!J10&gt;'3. NU Contribution to Research'!K10),'3. NU Contribution to Research'!L10,0)</f>
        <v>0</v>
      </c>
      <c r="N10" s="693"/>
      <c r="O10" s="192">
        <f>IF('2. Detailed Budget'!D27="FT",'3. NU Contribution to Research'!M10*'2. Detailed Budget'!D14, IF('2. Detailed Budget'!D27="PT",'3. NU Contribution to Research'!M10*'2. Detailed Budget'!D15))</f>
        <v>0</v>
      </c>
      <c r="P10" s="192">
        <f t="shared" si="3"/>
        <v>0</v>
      </c>
      <c r="Q10" s="695"/>
      <c r="R10" s="169">
        <f>('2. Detailed Budget'!T27+'2. Detailed Budget'!U27+'2. Detailed Budget'!V27)*'1. IBS Calculator'!Q55</f>
        <v>0</v>
      </c>
      <c r="S10" s="169" t="str">
        <f>IF('1. IBS Calculator'!E40="Yes",('2. Detailed Budget'!T27+'2. Detailed Budget'!U27+'2. Detailed Budget'!V27)*'1. IBS Calculator'!S55,"")</f>
        <v/>
      </c>
      <c r="T10" s="168" t="e">
        <f t="shared" si="4"/>
        <v>#VALUE!</v>
      </c>
      <c r="U10" s="693">
        <f>IF(AND('1. IBS Calculator'!E40="Yes",'3. NU Contribution to Research'!R10&gt;'3. NU Contribution to Research'!S10),'3. NU Contribution to Research'!T10,0)</f>
        <v>0</v>
      </c>
      <c r="V10" s="693"/>
      <c r="W10" s="192">
        <f>IF('2. Detailed Budget'!D27="FT",'3. NU Contribution to Research'!U10*'2. Detailed Budget'!D14, IF('2. Detailed Budget'!D27="PT",'3. NU Contribution to Research'!U10*'2. Detailed Budget'!D15))</f>
        <v>0</v>
      </c>
      <c r="X10" s="192">
        <f t="shared" si="5"/>
        <v>0</v>
      </c>
      <c r="Y10" s="138"/>
      <c r="Z10" s="171">
        <f>('2. Detailed Budget'!AA27+'2. Detailed Budget'!AB27+'2. Detailed Budget'!AC27)*'1. IBS Calculator'!W55</f>
        <v>0</v>
      </c>
      <c r="AA10" s="171" t="str">
        <f>IF('1. IBS Calculator'!E40="Yes",('2. Detailed Budget'!AA27+'2. Detailed Budget'!AB27+'2. Detailed Budget'!AC27)*'1. IBS Calculator'!Y55,"")</f>
        <v/>
      </c>
      <c r="AB10" s="171" t="e">
        <f t="shared" si="6"/>
        <v>#VALUE!</v>
      </c>
      <c r="AC10" s="680">
        <f>IF(AND('1. IBS Calculator'!E40="Yes",'3. NU Contribution to Research'!Z10&gt;'3. NU Contribution to Research'!AA10),'3. NU Contribution to Research'!AB10,0)</f>
        <v>0</v>
      </c>
      <c r="AD10" s="681"/>
      <c r="AE10" s="192">
        <f>IF('2. Detailed Budget'!D27="FT",'3. NU Contribution to Research'!AC10*'2. Detailed Budget'!D14, IF('2. Detailed Budget'!D27="PT",'3. NU Contribution to Research'!AC10*'2. Detailed Budget'!D15))</f>
        <v>0</v>
      </c>
      <c r="AF10" s="192">
        <f t="shared" si="7"/>
        <v>0</v>
      </c>
      <c r="AG10" s="138"/>
      <c r="AH10" s="171">
        <f>('2. Detailed Budget'!AH27+'2. Detailed Budget'!AI27+'2. Detailed Budget'!AJ27)*'1. IBS Calculator'!AB55</f>
        <v>0</v>
      </c>
      <c r="AI10" s="171" t="str">
        <f>IF('1. IBS Calculator'!E40="Yes",('2. Detailed Budget'!AH27+'2. Detailed Budget'!AI27+'2. Detailed Budget'!AJ27)*'1. IBS Calculator'!AD55,"")</f>
        <v/>
      </c>
      <c r="AJ10" s="171" t="e">
        <f t="shared" si="8"/>
        <v>#VALUE!</v>
      </c>
      <c r="AK10" s="680">
        <f>IF(AND('1. IBS Calculator'!E40="Yes",'3. NU Contribution to Research'!AH10&gt;'3. NU Contribution to Research'!AI10),'3. NU Contribution to Research'!AJ10,0)</f>
        <v>0</v>
      </c>
      <c r="AL10" s="681"/>
      <c r="AM10" s="192">
        <f>IF('2. Detailed Budget'!D27="FT",'3. NU Contribution to Research'!AK10*'2. Detailed Budget'!D14, IF('2. Detailed Budget'!D27="PT",'3. NU Contribution to Research'!AK10*'2. Detailed Budget'!D15))</f>
        <v>0</v>
      </c>
      <c r="AN10" s="192">
        <f t="shared" si="9"/>
        <v>0</v>
      </c>
      <c r="AO10" s="695"/>
      <c r="AP10" s="680">
        <f t="shared" si="10"/>
        <v>0</v>
      </c>
      <c r="AQ10" s="703"/>
      <c r="AR10" s="192">
        <f t="shared" si="11"/>
        <v>0</v>
      </c>
      <c r="AS10" s="198">
        <f t="shared" si="12"/>
        <v>0</v>
      </c>
    </row>
    <row r="11" spans="1:45" x14ac:dyDescent="0.25">
      <c r="A11" s="35">
        <v>6</v>
      </c>
      <c r="B11" s="137">
        <f>'1. IBS Calculator'!B10</f>
        <v>0</v>
      </c>
      <c r="C11" s="208">
        <f>('2. Detailed Budget'!F28+'2. Detailed Budget'!G28+'2. Detailed Budget'!H28)*'1. IBS Calculator'!E56</f>
        <v>0</v>
      </c>
      <c r="D11" s="168" t="str">
        <f>IF('1. IBS Calculator'!E40="Yes",('2. Detailed Budget'!F28+'2. Detailed Budget'!G28+'2. Detailed Budget'!H28)*'1. IBS Calculator'!H56,"")</f>
        <v/>
      </c>
      <c r="E11" s="168" t="e">
        <f t="shared" si="0"/>
        <v>#VALUE!</v>
      </c>
      <c r="F11" s="197">
        <f>IF(AND('1. IBS Calculator'!E40="Yes",'3. NU Contribution to Research'!C11&gt;'3. NU Contribution to Research'!D11),'3. NU Contribution to Research'!E11,0)</f>
        <v>0</v>
      </c>
      <c r="G11" s="192">
        <f>IF('2. Detailed Budget'!D28="FT",'3. NU Contribution to Research'!F11*'2. Detailed Budget'!D14, IF('2. Detailed Budget'!D28="PT",'3. NU Contribution to Research'!F11*'2. Detailed Budget'!D15))</f>
        <v>0</v>
      </c>
      <c r="H11" s="192">
        <f t="shared" si="1"/>
        <v>0</v>
      </c>
      <c r="I11" s="762"/>
      <c r="J11" s="169">
        <f>('2. Detailed Budget'!M28+'2. Detailed Budget'!N28+'2. Detailed Budget'!O28)*'1. IBS Calculator'!K56</f>
        <v>0</v>
      </c>
      <c r="K11" s="169" t="str">
        <f>IF('1. IBS Calculator'!E40="Yes",('2. Detailed Budget'!M28+'2. Detailed Budget'!N28+'2. Detailed Budget'!O28)*'1. IBS Calculator'!M56,"")</f>
        <v/>
      </c>
      <c r="L11" s="170" t="e">
        <f t="shared" si="2"/>
        <v>#VALUE!</v>
      </c>
      <c r="M11" s="693">
        <f>IF(AND('1. IBS Calculator'!E40="Yes",'3. NU Contribution to Research'!J11&gt;'3. NU Contribution to Research'!K11),'3. NU Contribution to Research'!L11,0)</f>
        <v>0</v>
      </c>
      <c r="N11" s="693"/>
      <c r="O11" s="192">
        <f>IF('2. Detailed Budget'!D28="FT",'3. NU Contribution to Research'!M11*'2. Detailed Budget'!D14, IF('2. Detailed Budget'!D28="PT",'3. NU Contribution to Research'!M11*'2. Detailed Budget'!D15))</f>
        <v>0</v>
      </c>
      <c r="P11" s="192">
        <f t="shared" si="3"/>
        <v>0</v>
      </c>
      <c r="Q11" s="695"/>
      <c r="R11" s="169">
        <f>('2. Detailed Budget'!T28+'2. Detailed Budget'!U28+'2. Detailed Budget'!V28)*'1. IBS Calculator'!Q56</f>
        <v>0</v>
      </c>
      <c r="S11" s="169" t="str">
        <f>IF('1. IBS Calculator'!E40="Yes",('2. Detailed Budget'!T28+'2. Detailed Budget'!U28+'2. Detailed Budget'!V28)*'1. IBS Calculator'!S56,"")</f>
        <v/>
      </c>
      <c r="T11" s="168" t="e">
        <f t="shared" si="4"/>
        <v>#VALUE!</v>
      </c>
      <c r="U11" s="693">
        <f>IF(AND('1. IBS Calculator'!E40="Yes",'3. NU Contribution to Research'!R11&gt;'3. NU Contribution to Research'!S11),'3. NU Contribution to Research'!T11,0)</f>
        <v>0</v>
      </c>
      <c r="V11" s="693"/>
      <c r="W11" s="192">
        <f>IF('2. Detailed Budget'!D28="FT",'3. NU Contribution to Research'!U11*'2. Detailed Budget'!D14, IF('2. Detailed Budget'!D28="PT",'3. NU Contribution to Research'!U11*'2. Detailed Budget'!D15))</f>
        <v>0</v>
      </c>
      <c r="X11" s="192">
        <f t="shared" si="5"/>
        <v>0</v>
      </c>
      <c r="Y11" s="138"/>
      <c r="Z11" s="171">
        <f>('2. Detailed Budget'!AA28+'2. Detailed Budget'!AB28+'2. Detailed Budget'!AC28)*'1. IBS Calculator'!W56</f>
        <v>0</v>
      </c>
      <c r="AA11" s="171" t="str">
        <f>IF('1. IBS Calculator'!E40="Yes",('2. Detailed Budget'!AA28+'2. Detailed Budget'!AB28+'2. Detailed Budget'!AC28)*'1. IBS Calculator'!Y56,"")</f>
        <v/>
      </c>
      <c r="AB11" s="171" t="e">
        <f t="shared" si="6"/>
        <v>#VALUE!</v>
      </c>
      <c r="AC11" s="680">
        <f>IF(AND('1. IBS Calculator'!E40="Yes",'3. NU Contribution to Research'!Z11&gt;'3. NU Contribution to Research'!AA11),'3. NU Contribution to Research'!AB11,0)</f>
        <v>0</v>
      </c>
      <c r="AD11" s="681"/>
      <c r="AE11" s="192">
        <f>IF('2. Detailed Budget'!D28="FT",'3. NU Contribution to Research'!AC11*'2. Detailed Budget'!D14, IF('2. Detailed Budget'!D28="PT",'3. NU Contribution to Research'!AC11*'2. Detailed Budget'!D15))</f>
        <v>0</v>
      </c>
      <c r="AF11" s="192">
        <f t="shared" si="7"/>
        <v>0</v>
      </c>
      <c r="AG11" s="138"/>
      <c r="AH11" s="171">
        <f>('2. Detailed Budget'!AH28+'2. Detailed Budget'!AI28+'2. Detailed Budget'!AJ28)*'1. IBS Calculator'!AB56</f>
        <v>0</v>
      </c>
      <c r="AI11" s="171" t="str">
        <f>IF('1. IBS Calculator'!E40="Yes",('2. Detailed Budget'!AH28+'2. Detailed Budget'!AI28+'2. Detailed Budget'!AJ28)*'1. IBS Calculator'!AD56,"")</f>
        <v/>
      </c>
      <c r="AJ11" s="171" t="e">
        <f t="shared" si="8"/>
        <v>#VALUE!</v>
      </c>
      <c r="AK11" s="680">
        <f>IF(AND('1. IBS Calculator'!E40="Yes",'3. NU Contribution to Research'!AH11&gt;'3. NU Contribution to Research'!AI11),'3. NU Contribution to Research'!AJ11,0)</f>
        <v>0</v>
      </c>
      <c r="AL11" s="681"/>
      <c r="AM11" s="192">
        <f>IF('2. Detailed Budget'!D28="FT",'3. NU Contribution to Research'!AK11*'2. Detailed Budget'!D14, IF('2. Detailed Budget'!D28="PT",'3. NU Contribution to Research'!AK11*'2. Detailed Budget'!D15))</f>
        <v>0</v>
      </c>
      <c r="AN11" s="192">
        <f t="shared" si="9"/>
        <v>0</v>
      </c>
      <c r="AO11" s="695"/>
      <c r="AP11" s="680">
        <f t="shared" si="10"/>
        <v>0</v>
      </c>
      <c r="AQ11" s="703"/>
      <c r="AR11" s="192">
        <f t="shared" si="11"/>
        <v>0</v>
      </c>
      <c r="AS11" s="198">
        <f t="shared" si="12"/>
        <v>0</v>
      </c>
    </row>
    <row r="12" spans="1:45" x14ac:dyDescent="0.25">
      <c r="A12" s="35">
        <v>7</v>
      </c>
      <c r="B12" s="137">
        <f>'1. IBS Calculator'!B11</f>
        <v>0</v>
      </c>
      <c r="C12" s="208">
        <f>('2. Detailed Budget'!F29+'2. Detailed Budget'!G29+'2. Detailed Budget'!H29)*'1. IBS Calculator'!E57</f>
        <v>0</v>
      </c>
      <c r="D12" s="168" t="str">
        <f>IF('1. IBS Calculator'!E40="Yes",('2. Detailed Budget'!F29+'2. Detailed Budget'!G29+'2. Detailed Budget'!H29)*'1. IBS Calculator'!H57,"")</f>
        <v/>
      </c>
      <c r="E12" s="168" t="e">
        <f t="shared" si="0"/>
        <v>#VALUE!</v>
      </c>
      <c r="F12" s="197">
        <f>IF(AND('1. IBS Calculator'!E40="Yes",'3. NU Contribution to Research'!C12&gt;'3. NU Contribution to Research'!D12),'3. NU Contribution to Research'!E12,0)</f>
        <v>0</v>
      </c>
      <c r="G12" s="192">
        <f>IF('2. Detailed Budget'!D29="FT",'3. NU Contribution to Research'!F12*'2. Detailed Budget'!D14, IF('2. Detailed Budget'!D29="PT",'3. NU Contribution to Research'!F12*'2. Detailed Budget'!D15))</f>
        <v>0</v>
      </c>
      <c r="H12" s="192">
        <f t="shared" si="1"/>
        <v>0</v>
      </c>
      <c r="I12" s="762"/>
      <c r="J12" s="169">
        <f>('2. Detailed Budget'!M29+'2. Detailed Budget'!N29+'2. Detailed Budget'!O29)*'1. IBS Calculator'!K57</f>
        <v>0</v>
      </c>
      <c r="K12" s="169" t="str">
        <f>IF('1. IBS Calculator'!E40="Yes",('2. Detailed Budget'!M29+'2. Detailed Budget'!N29+'2. Detailed Budget'!O29)*'1. IBS Calculator'!M57,"")</f>
        <v/>
      </c>
      <c r="L12" s="170" t="e">
        <f t="shared" si="2"/>
        <v>#VALUE!</v>
      </c>
      <c r="M12" s="693">
        <f>IF(AND('1. IBS Calculator'!E40="Yes",'3. NU Contribution to Research'!J12&gt;'3. NU Contribution to Research'!K12),'3. NU Contribution to Research'!L12,0)</f>
        <v>0</v>
      </c>
      <c r="N12" s="693"/>
      <c r="O12" s="192">
        <f>IF('2. Detailed Budget'!D29="FT",'3. NU Contribution to Research'!M12*'2. Detailed Budget'!D14, IF('2. Detailed Budget'!D29="PT",'3. NU Contribution to Research'!M12*'2. Detailed Budget'!D15))</f>
        <v>0</v>
      </c>
      <c r="P12" s="192">
        <f t="shared" si="3"/>
        <v>0</v>
      </c>
      <c r="Q12" s="695"/>
      <c r="R12" s="169">
        <f>('2. Detailed Budget'!T29+'2. Detailed Budget'!U29+'2. Detailed Budget'!V29)*'1. IBS Calculator'!Q57</f>
        <v>0</v>
      </c>
      <c r="S12" s="169" t="str">
        <f>IF('1. IBS Calculator'!E40="Yes",('2. Detailed Budget'!T29+'2. Detailed Budget'!U29+'2. Detailed Budget'!V29)*'1. IBS Calculator'!S57,"")</f>
        <v/>
      </c>
      <c r="T12" s="168" t="e">
        <f t="shared" si="4"/>
        <v>#VALUE!</v>
      </c>
      <c r="U12" s="693">
        <f>IF(AND('1. IBS Calculator'!E40="Yes",'3. NU Contribution to Research'!R12&gt;'3. NU Contribution to Research'!S12),'3. NU Contribution to Research'!T12,0)</f>
        <v>0</v>
      </c>
      <c r="V12" s="693"/>
      <c r="W12" s="192">
        <f>IF('2. Detailed Budget'!D29="FT",'3. NU Contribution to Research'!U12*'2. Detailed Budget'!D14, IF('2. Detailed Budget'!D29="PT",'3. NU Contribution to Research'!U12*'2. Detailed Budget'!D15))</f>
        <v>0</v>
      </c>
      <c r="X12" s="192">
        <f t="shared" si="5"/>
        <v>0</v>
      </c>
      <c r="Y12" s="138"/>
      <c r="Z12" s="171">
        <f>('2. Detailed Budget'!AA29+'2. Detailed Budget'!AB29+'2. Detailed Budget'!AC29)*'1. IBS Calculator'!W57</f>
        <v>0</v>
      </c>
      <c r="AA12" s="171" t="str">
        <f>IF('1. IBS Calculator'!E40="Yes",('2. Detailed Budget'!AA29+'2. Detailed Budget'!AB29+'2. Detailed Budget'!AC29)*'1. IBS Calculator'!Y57,"")</f>
        <v/>
      </c>
      <c r="AB12" s="171" t="e">
        <f t="shared" si="6"/>
        <v>#VALUE!</v>
      </c>
      <c r="AC12" s="680">
        <f>IF(AND('1. IBS Calculator'!E40="Yes",'3. NU Contribution to Research'!Z12&gt;'3. NU Contribution to Research'!AA12),'3. NU Contribution to Research'!AB12,0)</f>
        <v>0</v>
      </c>
      <c r="AD12" s="681"/>
      <c r="AE12" s="192">
        <f>IF('2. Detailed Budget'!D29="FT",'3. NU Contribution to Research'!AC12*'2. Detailed Budget'!D14, IF('2. Detailed Budget'!D29="PT",'3. NU Contribution to Research'!AC12*'2. Detailed Budget'!D15))</f>
        <v>0</v>
      </c>
      <c r="AF12" s="192">
        <f t="shared" si="7"/>
        <v>0</v>
      </c>
      <c r="AG12" s="138"/>
      <c r="AH12" s="171">
        <f>('2. Detailed Budget'!AH29+'2. Detailed Budget'!AI29+'2. Detailed Budget'!AJ29)*'1. IBS Calculator'!AB57</f>
        <v>0</v>
      </c>
      <c r="AI12" s="171" t="str">
        <f>IF('1. IBS Calculator'!E40="Yes",('2. Detailed Budget'!AH29+'2. Detailed Budget'!AI29+'2. Detailed Budget'!AJ29)*'1. IBS Calculator'!AD57,"")</f>
        <v/>
      </c>
      <c r="AJ12" s="171" t="e">
        <f t="shared" si="8"/>
        <v>#VALUE!</v>
      </c>
      <c r="AK12" s="680">
        <f>IF(AND('1. IBS Calculator'!E40="Yes",'3. NU Contribution to Research'!AH12&gt;'3. NU Contribution to Research'!AI12),'3. NU Contribution to Research'!AJ12,0)</f>
        <v>0</v>
      </c>
      <c r="AL12" s="681"/>
      <c r="AM12" s="192">
        <f>IF('2. Detailed Budget'!D29="FT",'3. NU Contribution to Research'!AK12*'2. Detailed Budget'!D14, IF('2. Detailed Budget'!D29="PT",'3. NU Contribution to Research'!AK12*'2. Detailed Budget'!D15))</f>
        <v>0</v>
      </c>
      <c r="AN12" s="192">
        <f t="shared" si="9"/>
        <v>0</v>
      </c>
      <c r="AO12" s="695"/>
      <c r="AP12" s="680">
        <f t="shared" si="10"/>
        <v>0</v>
      </c>
      <c r="AQ12" s="703"/>
      <c r="AR12" s="192">
        <f t="shared" si="11"/>
        <v>0</v>
      </c>
      <c r="AS12" s="198">
        <f t="shared" si="12"/>
        <v>0</v>
      </c>
    </row>
    <row r="13" spans="1:45" x14ac:dyDescent="0.25">
      <c r="A13" s="35">
        <v>8</v>
      </c>
      <c r="B13" s="137">
        <f>'1. IBS Calculator'!B12</f>
        <v>0</v>
      </c>
      <c r="C13" s="208">
        <f>('2. Detailed Budget'!F30+'2. Detailed Budget'!G30+'2. Detailed Budget'!H30)*'1. IBS Calculator'!E58</f>
        <v>0</v>
      </c>
      <c r="D13" s="168" t="str">
        <f>IF('1. IBS Calculator'!E40="Yes",('2. Detailed Budget'!F30+'2. Detailed Budget'!G30+'2. Detailed Budget'!H30)*'1. IBS Calculator'!H58,"")</f>
        <v/>
      </c>
      <c r="E13" s="168" t="e">
        <f t="shared" si="0"/>
        <v>#VALUE!</v>
      </c>
      <c r="F13" s="197">
        <f>IF(AND('1. IBS Calculator'!E40="Yes",'3. NU Contribution to Research'!C13&gt;'3. NU Contribution to Research'!D13),'3. NU Contribution to Research'!E13,0)</f>
        <v>0</v>
      </c>
      <c r="G13" s="192">
        <f>IF('2. Detailed Budget'!D30="FT",'3. NU Contribution to Research'!F13*'2. Detailed Budget'!D14, IF('2. Detailed Budget'!D30="PT",'3. NU Contribution to Research'!F13*'2. Detailed Budget'!D15))</f>
        <v>0</v>
      </c>
      <c r="H13" s="192">
        <f t="shared" si="1"/>
        <v>0</v>
      </c>
      <c r="I13" s="762"/>
      <c r="J13" s="169">
        <f>('2. Detailed Budget'!M30+'2. Detailed Budget'!N30+'2. Detailed Budget'!O30)*'1. IBS Calculator'!K58</f>
        <v>0</v>
      </c>
      <c r="K13" s="169" t="str">
        <f>IF('1. IBS Calculator'!E40="Yes",('2. Detailed Budget'!M30+'2. Detailed Budget'!N30+'2. Detailed Budget'!O30)*'1. IBS Calculator'!M58,"")</f>
        <v/>
      </c>
      <c r="L13" s="170" t="e">
        <f t="shared" si="2"/>
        <v>#VALUE!</v>
      </c>
      <c r="M13" s="693">
        <f>IF(AND('1. IBS Calculator'!E40="Yes",'3. NU Contribution to Research'!J13&gt;'3. NU Contribution to Research'!K13),'3. NU Contribution to Research'!L13,0)</f>
        <v>0</v>
      </c>
      <c r="N13" s="693"/>
      <c r="O13" s="192">
        <f>IF('2. Detailed Budget'!D30="FT",'3. NU Contribution to Research'!M13*'2. Detailed Budget'!D14, IF('2. Detailed Budget'!D30="PT",'3. NU Contribution to Research'!M13*'2. Detailed Budget'!D15))</f>
        <v>0</v>
      </c>
      <c r="P13" s="192">
        <f t="shared" si="3"/>
        <v>0</v>
      </c>
      <c r="Q13" s="695"/>
      <c r="R13" s="169">
        <f>('2. Detailed Budget'!T30+'2. Detailed Budget'!U30+'2. Detailed Budget'!V30)*'1. IBS Calculator'!Q58</f>
        <v>0</v>
      </c>
      <c r="S13" s="169" t="str">
        <f>IF('1. IBS Calculator'!E40="Yes",('2. Detailed Budget'!T30+'2. Detailed Budget'!U30+'2. Detailed Budget'!V30)*'1. IBS Calculator'!S58,"")</f>
        <v/>
      </c>
      <c r="T13" s="168" t="e">
        <f t="shared" si="4"/>
        <v>#VALUE!</v>
      </c>
      <c r="U13" s="693">
        <f>IF(AND('1. IBS Calculator'!E40="Yes",'3. NU Contribution to Research'!R13&gt;'3. NU Contribution to Research'!S13),'3. NU Contribution to Research'!T13,0)</f>
        <v>0</v>
      </c>
      <c r="V13" s="693"/>
      <c r="W13" s="192">
        <f>IF('2. Detailed Budget'!D30="FT",'3. NU Contribution to Research'!U13*'2. Detailed Budget'!D14, IF('2. Detailed Budget'!D30="PT",'3. NU Contribution to Research'!U13*'2. Detailed Budget'!D15))</f>
        <v>0</v>
      </c>
      <c r="X13" s="192">
        <f t="shared" si="5"/>
        <v>0</v>
      </c>
      <c r="Y13" s="138"/>
      <c r="Z13" s="171">
        <f>('2. Detailed Budget'!AA30+'2. Detailed Budget'!AB30+'2. Detailed Budget'!AC30)*'1. IBS Calculator'!W58</f>
        <v>0</v>
      </c>
      <c r="AA13" s="171" t="str">
        <f>IF('1. IBS Calculator'!E40="Yes",('2. Detailed Budget'!AA30+'2. Detailed Budget'!AB30+'2. Detailed Budget'!AC30)*'1. IBS Calculator'!Y58,"")</f>
        <v/>
      </c>
      <c r="AB13" s="171" t="e">
        <f t="shared" si="6"/>
        <v>#VALUE!</v>
      </c>
      <c r="AC13" s="680">
        <f>IF(AND('1. IBS Calculator'!E40="Yes",'3. NU Contribution to Research'!Z13&gt;'3. NU Contribution to Research'!AA13),'3. NU Contribution to Research'!AB13,0)</f>
        <v>0</v>
      </c>
      <c r="AD13" s="681"/>
      <c r="AE13" s="192">
        <f>IF('2. Detailed Budget'!D30="FT",'3. NU Contribution to Research'!AC13*'2. Detailed Budget'!D14, IF('2. Detailed Budget'!D30="PT",'3. NU Contribution to Research'!AC13*'2. Detailed Budget'!D15))</f>
        <v>0</v>
      </c>
      <c r="AF13" s="192">
        <f t="shared" si="7"/>
        <v>0</v>
      </c>
      <c r="AG13" s="138"/>
      <c r="AH13" s="171">
        <f>('2. Detailed Budget'!AH30+'2. Detailed Budget'!AI30+'2. Detailed Budget'!AJ30)*'1. IBS Calculator'!AB58</f>
        <v>0</v>
      </c>
      <c r="AI13" s="171" t="str">
        <f>IF('1. IBS Calculator'!E40="Yes",('2. Detailed Budget'!AH30+'2. Detailed Budget'!AI30+'2. Detailed Budget'!AJ30)*'1. IBS Calculator'!AD58,"")</f>
        <v/>
      </c>
      <c r="AJ13" s="171" t="e">
        <f t="shared" si="8"/>
        <v>#VALUE!</v>
      </c>
      <c r="AK13" s="680">
        <f>IF(AND('1. IBS Calculator'!E40="Yes",'3. NU Contribution to Research'!AH13&gt;'3. NU Contribution to Research'!AI13),'3. NU Contribution to Research'!AJ13,0)</f>
        <v>0</v>
      </c>
      <c r="AL13" s="681"/>
      <c r="AM13" s="192">
        <f>IF('2. Detailed Budget'!D30="FT",'3. NU Contribution to Research'!AK13*'2. Detailed Budget'!D14, IF('2. Detailed Budget'!D30="PT",'3. NU Contribution to Research'!AK13*'2. Detailed Budget'!D15))</f>
        <v>0</v>
      </c>
      <c r="AN13" s="192">
        <f t="shared" si="9"/>
        <v>0</v>
      </c>
      <c r="AO13" s="695"/>
      <c r="AP13" s="680">
        <f t="shared" si="10"/>
        <v>0</v>
      </c>
      <c r="AQ13" s="703"/>
      <c r="AR13" s="192">
        <f t="shared" si="11"/>
        <v>0</v>
      </c>
      <c r="AS13" s="198">
        <f t="shared" si="12"/>
        <v>0</v>
      </c>
    </row>
    <row r="14" spans="1:45" x14ac:dyDescent="0.25">
      <c r="A14" s="35">
        <v>9</v>
      </c>
      <c r="B14" s="137">
        <f>'1. IBS Calculator'!B13</f>
        <v>0</v>
      </c>
      <c r="C14" s="208">
        <f>('2. Detailed Budget'!F31+'2. Detailed Budget'!G31+'2. Detailed Budget'!H31)*'1. IBS Calculator'!E59</f>
        <v>0</v>
      </c>
      <c r="D14" s="168" t="str">
        <f>IF('1. IBS Calculator'!E40="Yes",('2. Detailed Budget'!F31+'2. Detailed Budget'!G31+'2. Detailed Budget'!H31)*'1. IBS Calculator'!H59,"")</f>
        <v/>
      </c>
      <c r="E14" s="168" t="e">
        <f t="shared" si="0"/>
        <v>#VALUE!</v>
      </c>
      <c r="F14" s="197">
        <f>IF(AND('1. IBS Calculator'!E40="Yes",'3. NU Contribution to Research'!C14&gt;'3. NU Contribution to Research'!D14),'3. NU Contribution to Research'!E14,0)</f>
        <v>0</v>
      </c>
      <c r="G14" s="192">
        <f>IF('2. Detailed Budget'!D31="FT",'3. NU Contribution to Research'!F14*'2. Detailed Budget'!D14, IF('2. Detailed Budget'!D31="PT",'3. NU Contribution to Research'!F14*'2. Detailed Budget'!D15))</f>
        <v>0</v>
      </c>
      <c r="H14" s="192">
        <f t="shared" si="1"/>
        <v>0</v>
      </c>
      <c r="I14" s="762"/>
      <c r="J14" s="169">
        <f>('2. Detailed Budget'!M31+'2. Detailed Budget'!N31+'2. Detailed Budget'!O31)*'1. IBS Calculator'!K59</f>
        <v>0</v>
      </c>
      <c r="K14" s="169" t="str">
        <f>IF('1. IBS Calculator'!E40="Yes",('2. Detailed Budget'!M31+'2. Detailed Budget'!N31+'2. Detailed Budget'!O31)*'1. IBS Calculator'!M59,"")</f>
        <v/>
      </c>
      <c r="L14" s="170" t="e">
        <f t="shared" si="2"/>
        <v>#VALUE!</v>
      </c>
      <c r="M14" s="693">
        <f>IF(AND('1. IBS Calculator'!E40="Yes",'3. NU Contribution to Research'!J14&gt;'3. NU Contribution to Research'!K14),'3. NU Contribution to Research'!L14,0)</f>
        <v>0</v>
      </c>
      <c r="N14" s="693"/>
      <c r="O14" s="192">
        <f>IF('2. Detailed Budget'!D31="FT",'3. NU Contribution to Research'!M14*'2. Detailed Budget'!D14, IF('2. Detailed Budget'!D31="PT",'3. NU Contribution to Research'!M14*'2. Detailed Budget'!D15))</f>
        <v>0</v>
      </c>
      <c r="P14" s="192">
        <f t="shared" si="3"/>
        <v>0</v>
      </c>
      <c r="Q14" s="695"/>
      <c r="R14" s="169">
        <f>('2. Detailed Budget'!T31+'2. Detailed Budget'!U31+'2. Detailed Budget'!V31)*'1. IBS Calculator'!Q59</f>
        <v>0</v>
      </c>
      <c r="S14" s="169" t="str">
        <f>IF('1. IBS Calculator'!E40="Yes",('2. Detailed Budget'!T31+'2. Detailed Budget'!U31+'2. Detailed Budget'!V31)*'1. IBS Calculator'!S59,"")</f>
        <v/>
      </c>
      <c r="T14" s="168" t="e">
        <f t="shared" si="4"/>
        <v>#VALUE!</v>
      </c>
      <c r="U14" s="693">
        <f>IF(AND('1. IBS Calculator'!E40="Yes",'3. NU Contribution to Research'!R14&gt;'3. NU Contribution to Research'!S14),'3. NU Contribution to Research'!T14,0)</f>
        <v>0</v>
      </c>
      <c r="V14" s="693"/>
      <c r="W14" s="192">
        <f>IF('2. Detailed Budget'!D31="FT",'3. NU Contribution to Research'!U14*'2. Detailed Budget'!D14, IF('2. Detailed Budget'!D31="PT",'3. NU Contribution to Research'!U14*'2. Detailed Budget'!D16))</f>
        <v>0</v>
      </c>
      <c r="X14" s="192">
        <f t="shared" si="5"/>
        <v>0</v>
      </c>
      <c r="Y14" s="138"/>
      <c r="Z14" s="171">
        <f>('2. Detailed Budget'!AA31+'2. Detailed Budget'!AB31+'2. Detailed Budget'!AC31)*'1. IBS Calculator'!W59</f>
        <v>0</v>
      </c>
      <c r="AA14" s="171" t="str">
        <f>IF('1. IBS Calculator'!E40="Yes",('2. Detailed Budget'!AA31+'2. Detailed Budget'!AB31+'2. Detailed Budget'!AC31)*'1. IBS Calculator'!Y59,"")</f>
        <v/>
      </c>
      <c r="AB14" s="171" t="e">
        <f t="shared" si="6"/>
        <v>#VALUE!</v>
      </c>
      <c r="AC14" s="680">
        <f>IF(AND('1. IBS Calculator'!E40="Yes",'3. NU Contribution to Research'!Z14&gt;'3. NU Contribution to Research'!AA14),'3. NU Contribution to Research'!AB14,0)</f>
        <v>0</v>
      </c>
      <c r="AD14" s="681"/>
      <c r="AE14" s="192">
        <f>IF('2. Detailed Budget'!D31="FT",'3. NU Contribution to Research'!AC14*'2. Detailed Budget'!D14, IF('2. Detailed Budget'!D31="PT",'3. NU Contribution to Research'!AC14*'2. Detailed Budget'!D15))</f>
        <v>0</v>
      </c>
      <c r="AF14" s="192">
        <f t="shared" si="7"/>
        <v>0</v>
      </c>
      <c r="AG14" s="138"/>
      <c r="AH14" s="171">
        <f>('2. Detailed Budget'!AH31+'2. Detailed Budget'!AI31+'2. Detailed Budget'!AJ31)*'1. IBS Calculator'!AB59</f>
        <v>0</v>
      </c>
      <c r="AI14" s="171" t="str">
        <f>IF('1. IBS Calculator'!E40="Yes",('2. Detailed Budget'!AH31+'2. Detailed Budget'!AI31+'2. Detailed Budget'!AJ31)*'1. IBS Calculator'!AD59,"")</f>
        <v/>
      </c>
      <c r="AJ14" s="171" t="e">
        <f t="shared" si="8"/>
        <v>#VALUE!</v>
      </c>
      <c r="AK14" s="680">
        <f>IF(AND('1. IBS Calculator'!E40="Yes",'3. NU Contribution to Research'!AH14&gt;'3. NU Contribution to Research'!AI14),'3. NU Contribution to Research'!AJ14,0)</f>
        <v>0</v>
      </c>
      <c r="AL14" s="681"/>
      <c r="AM14" s="192">
        <f>IF('2. Detailed Budget'!D31="FT",'3. NU Contribution to Research'!AK14*'2. Detailed Budget'!D14, IF('2. Detailed Budget'!D31="PT",'3. NU Contribution to Research'!AK14*'2. Detailed Budget'!D15))</f>
        <v>0</v>
      </c>
      <c r="AN14" s="192">
        <f t="shared" si="9"/>
        <v>0</v>
      </c>
      <c r="AO14" s="695"/>
      <c r="AP14" s="680">
        <f t="shared" si="10"/>
        <v>0</v>
      </c>
      <c r="AQ14" s="703"/>
      <c r="AR14" s="192">
        <f t="shared" si="11"/>
        <v>0</v>
      </c>
      <c r="AS14" s="198">
        <f t="shared" si="12"/>
        <v>0</v>
      </c>
    </row>
    <row r="15" spans="1:45" x14ac:dyDescent="0.25">
      <c r="A15" s="35">
        <v>10</v>
      </c>
      <c r="B15" s="137">
        <f>'1. IBS Calculator'!B14</f>
        <v>0</v>
      </c>
      <c r="C15" s="208">
        <f>('2. Detailed Budget'!F32+'2. Detailed Budget'!G32+'2. Detailed Budget'!H32)*'1. IBS Calculator'!E60</f>
        <v>0</v>
      </c>
      <c r="D15" s="168" t="str">
        <f>IF('1. IBS Calculator'!E40="Yes",('2. Detailed Budget'!F32+'2. Detailed Budget'!G32+'2. Detailed Budget'!H32)*'1. IBS Calculator'!H60,"")</f>
        <v/>
      </c>
      <c r="E15" s="168" t="e">
        <f t="shared" si="0"/>
        <v>#VALUE!</v>
      </c>
      <c r="F15" s="197">
        <f>IF(AND('1. IBS Calculator'!E40="Yes",'3. NU Contribution to Research'!C15&gt;'3. NU Contribution to Research'!D15),'3. NU Contribution to Research'!E15,0)</f>
        <v>0</v>
      </c>
      <c r="G15" s="192">
        <f>IF('2. Detailed Budget'!D32="FT",'3. NU Contribution to Research'!F15*'2. Detailed Budget'!D14, IF('2. Detailed Budget'!D32="PT",'3. NU Contribution to Research'!F15*'2. Detailed Budget'!D15))</f>
        <v>0</v>
      </c>
      <c r="H15" s="192">
        <f t="shared" si="1"/>
        <v>0</v>
      </c>
      <c r="I15" s="762"/>
      <c r="J15" s="169">
        <f>('2. Detailed Budget'!M32+'2. Detailed Budget'!N32+'2. Detailed Budget'!O32)*'1. IBS Calculator'!K60</f>
        <v>0</v>
      </c>
      <c r="K15" s="169" t="str">
        <f>IF('1. IBS Calculator'!E40="Yes",('2. Detailed Budget'!M32+'2. Detailed Budget'!N32+'2. Detailed Budget'!O32)*'1. IBS Calculator'!M60,"")</f>
        <v/>
      </c>
      <c r="L15" s="170" t="e">
        <f t="shared" si="2"/>
        <v>#VALUE!</v>
      </c>
      <c r="M15" s="693">
        <f>IF(AND('1. IBS Calculator'!E40="Yes",'3. NU Contribution to Research'!J15&gt;'3. NU Contribution to Research'!K15),'3. NU Contribution to Research'!L15,0)</f>
        <v>0</v>
      </c>
      <c r="N15" s="693"/>
      <c r="O15" s="192">
        <f>IF('2. Detailed Budget'!D32="FT",'3. NU Contribution to Research'!M15*'2. Detailed Budget'!D14, IF('2. Detailed Budget'!D32="PT",'3. NU Contribution to Research'!M15*'2. Detailed Budget'!D15))</f>
        <v>0</v>
      </c>
      <c r="P15" s="192">
        <f t="shared" si="3"/>
        <v>0</v>
      </c>
      <c r="Q15" s="695"/>
      <c r="R15" s="169">
        <f>('2. Detailed Budget'!T32+'2. Detailed Budget'!U32+'2. Detailed Budget'!V32)*'1. IBS Calculator'!Q60</f>
        <v>0</v>
      </c>
      <c r="S15" s="169" t="str">
        <f>IF('1. IBS Calculator'!E40="Yes",('2. Detailed Budget'!T32+'2. Detailed Budget'!U32+'2. Detailed Budget'!V32)*'1. IBS Calculator'!S60,"")</f>
        <v/>
      </c>
      <c r="T15" s="168" t="e">
        <f t="shared" si="4"/>
        <v>#VALUE!</v>
      </c>
      <c r="U15" s="693">
        <f>IF(AND('1. IBS Calculator'!E40="Yes",'3. NU Contribution to Research'!R15&gt;'3. NU Contribution to Research'!S15),'3. NU Contribution to Research'!T15,0)</f>
        <v>0</v>
      </c>
      <c r="V15" s="693"/>
      <c r="W15" s="192">
        <f>IF('2. Detailed Budget'!D32="FT",'3. NU Contribution to Research'!U15*'2. Detailed Budget'!D16, IF('2. Detailed Budget'!D32="PT",'3. NU Contribution to Research'!U15*'2. Detailed Budget'!D15))</f>
        <v>0</v>
      </c>
      <c r="X15" s="192">
        <f t="shared" si="5"/>
        <v>0</v>
      </c>
      <c r="Y15" s="138"/>
      <c r="Z15" s="171">
        <f>('2. Detailed Budget'!AA32+'2. Detailed Budget'!AB32+'2. Detailed Budget'!AC32)*'1. IBS Calculator'!W60</f>
        <v>0</v>
      </c>
      <c r="AA15" s="171" t="str">
        <f>IF('1. IBS Calculator'!E40="Yes",('2. Detailed Budget'!AA32+'2. Detailed Budget'!AB32+'2. Detailed Budget'!AC32)*'1. IBS Calculator'!Y60,"")</f>
        <v/>
      </c>
      <c r="AB15" s="171" t="e">
        <f t="shared" si="6"/>
        <v>#VALUE!</v>
      </c>
      <c r="AC15" s="680">
        <f>IF(AND('1. IBS Calculator'!E40="Yes",'3. NU Contribution to Research'!Z15&gt;'3. NU Contribution to Research'!AA15),'3. NU Contribution to Research'!AB15,0)</f>
        <v>0</v>
      </c>
      <c r="AD15" s="681"/>
      <c r="AE15" s="192">
        <f>IF('2. Detailed Budget'!D32="FT",'3. NU Contribution to Research'!AC15*'2. Detailed Budget'!D14, IF('2. Detailed Budget'!D32="PT",'3. NU Contribution to Research'!AC15*'2. Detailed Budget'!D15))</f>
        <v>0</v>
      </c>
      <c r="AF15" s="192">
        <f t="shared" si="7"/>
        <v>0</v>
      </c>
      <c r="AG15" s="138"/>
      <c r="AH15" s="171">
        <f>('2. Detailed Budget'!AH32+'2. Detailed Budget'!AI32+'2. Detailed Budget'!AJ32)*'1. IBS Calculator'!AB60</f>
        <v>0</v>
      </c>
      <c r="AI15" s="171" t="str">
        <f>IF('1. IBS Calculator'!E40="Yes",('2. Detailed Budget'!AH32+'2. Detailed Budget'!AI32+'2. Detailed Budget'!AJ32)*'1. IBS Calculator'!AD60,"")</f>
        <v/>
      </c>
      <c r="AJ15" s="171" t="e">
        <f t="shared" si="8"/>
        <v>#VALUE!</v>
      </c>
      <c r="AK15" s="680">
        <f>IF(AND('1. IBS Calculator'!E40="Yes",'3. NU Contribution to Research'!AH15&gt;'3. NU Contribution to Research'!AI15),'3. NU Contribution to Research'!AJ15,0)</f>
        <v>0</v>
      </c>
      <c r="AL15" s="681"/>
      <c r="AM15" s="192">
        <f>IF('2. Detailed Budget'!D32="FT",'3. NU Contribution to Research'!AK15*'2. Detailed Budget'!D14, IF('2. Detailed Budget'!D32="PT",'3. NU Contribution to Research'!AK15*'2. Detailed Budget'!D15))</f>
        <v>0</v>
      </c>
      <c r="AN15" s="192">
        <f t="shared" si="9"/>
        <v>0</v>
      </c>
      <c r="AO15" s="695"/>
      <c r="AP15" s="680">
        <f t="shared" si="10"/>
        <v>0</v>
      </c>
      <c r="AQ15" s="703"/>
      <c r="AR15" s="192">
        <f t="shared" si="11"/>
        <v>0</v>
      </c>
      <c r="AS15" s="198">
        <f t="shared" si="12"/>
        <v>0</v>
      </c>
    </row>
    <row r="16" spans="1:45" x14ac:dyDescent="0.25">
      <c r="A16" s="790" t="s">
        <v>16</v>
      </c>
      <c r="B16" s="791"/>
      <c r="C16" s="770"/>
      <c r="D16" s="771"/>
      <c r="E16" s="771"/>
      <c r="F16" s="772"/>
      <c r="G16" s="772"/>
      <c r="H16" s="773"/>
      <c r="I16" s="724"/>
      <c r="J16" s="734"/>
      <c r="K16" s="735"/>
      <c r="L16" s="735"/>
      <c r="M16" s="736"/>
      <c r="N16" s="736"/>
      <c r="O16" s="736"/>
      <c r="P16" s="737"/>
      <c r="Q16" s="696"/>
      <c r="R16" s="740"/>
      <c r="S16" s="740"/>
      <c r="T16" s="740"/>
      <c r="U16" s="741"/>
      <c r="V16" s="741"/>
      <c r="W16" s="741"/>
      <c r="X16" s="741"/>
      <c r="Y16" s="139"/>
      <c r="Z16" s="682"/>
      <c r="AA16" s="683"/>
      <c r="AB16" s="683"/>
      <c r="AC16" s="683"/>
      <c r="AD16" s="683"/>
      <c r="AE16" s="683"/>
      <c r="AF16" s="684"/>
      <c r="AG16" s="139"/>
      <c r="AH16" s="702"/>
      <c r="AI16" s="683"/>
      <c r="AJ16" s="683"/>
      <c r="AK16" s="683"/>
      <c r="AL16" s="683"/>
      <c r="AM16" s="683"/>
      <c r="AN16" s="684"/>
      <c r="AO16" s="724"/>
      <c r="AP16" s="704"/>
      <c r="AQ16" s="705"/>
      <c r="AR16" s="705"/>
      <c r="AS16" s="706"/>
    </row>
    <row r="17" spans="1:45" x14ac:dyDescent="0.25">
      <c r="A17" s="195" t="s">
        <v>8</v>
      </c>
      <c r="B17" s="206" t="s">
        <v>9</v>
      </c>
      <c r="C17" s="770"/>
      <c r="D17" s="771"/>
      <c r="E17" s="771"/>
      <c r="F17" s="774"/>
      <c r="G17" s="774"/>
      <c r="H17" s="775"/>
      <c r="I17" s="724"/>
      <c r="J17" s="738"/>
      <c r="K17" s="738"/>
      <c r="L17" s="738"/>
      <c r="M17" s="739"/>
      <c r="N17" s="739"/>
      <c r="O17" s="739"/>
      <c r="P17" s="739"/>
      <c r="Q17" s="696"/>
      <c r="R17" s="742"/>
      <c r="S17" s="743"/>
      <c r="T17" s="743"/>
      <c r="U17" s="743"/>
      <c r="V17" s="743"/>
      <c r="W17" s="743"/>
      <c r="X17" s="744"/>
      <c r="Y17" s="139"/>
      <c r="Z17" s="682"/>
      <c r="AA17" s="683"/>
      <c r="AB17" s="683"/>
      <c r="AC17" s="683"/>
      <c r="AD17" s="683"/>
      <c r="AE17" s="683"/>
      <c r="AF17" s="684"/>
      <c r="AG17" s="139"/>
      <c r="AH17" s="702"/>
      <c r="AI17" s="683"/>
      <c r="AJ17" s="683"/>
      <c r="AK17" s="683"/>
      <c r="AL17" s="683"/>
      <c r="AM17" s="683"/>
      <c r="AN17" s="684"/>
      <c r="AO17" s="724"/>
      <c r="AP17" s="725"/>
      <c r="AQ17" s="726"/>
      <c r="AR17" s="726"/>
      <c r="AS17" s="727"/>
    </row>
    <row r="18" spans="1:45" x14ac:dyDescent="0.25">
      <c r="A18" s="35">
        <v>1</v>
      </c>
      <c r="B18" s="137">
        <f>'1. IBS Calculator'!B17</f>
        <v>0</v>
      </c>
      <c r="C18" s="209">
        <f>('2. Detailed Budget'!F35+'2. Detailed Budget'!G35+'2. Detailed Budget'!H35)*'1. IBS Calculator'!E63</f>
        <v>0</v>
      </c>
      <c r="D18" s="171" t="str">
        <f>IF('1. IBS Calculator'!E40="Yes",('2. Detailed Budget'!F35+'2. Detailed Budget'!G35+'2. Detailed Budget'!H35)*'1. IBS Calculator'!H63,"")</f>
        <v/>
      </c>
      <c r="E18" s="171" t="e">
        <f t="shared" ref="E18:E23" si="13">C18-D18</f>
        <v>#VALUE!</v>
      </c>
      <c r="F18" s="197">
        <f>IF(AND('1. IBS Calculator'!E40="Yes",'3. NU Contribution to Research'!C18&gt;'3. NU Contribution to Research'!D18),'3. NU Contribution to Research'!E18,0)</f>
        <v>0</v>
      </c>
      <c r="G18" s="192">
        <f>IF('2. Detailed Budget'!D35="FT",'3. NU Contribution to Research'!F18*'2. Detailed Budget'!D14, IF('2. Detailed Budget'!D35="PT",'3. NU Contribution to Research'!F18*'2. Detailed Budget'!D15))</f>
        <v>0</v>
      </c>
      <c r="H18" s="192">
        <f t="shared" ref="H18:H23" si="14">F18+G18</f>
        <v>0</v>
      </c>
      <c r="I18" s="762"/>
      <c r="J18" s="173">
        <f>('2. Detailed Budget'!M35+'2. Detailed Budget'!N35+'2. Detailed Budget'!O35)*'1. IBS Calculator'!K63</f>
        <v>0</v>
      </c>
      <c r="K18" s="173" t="str">
        <f>IF('1. IBS Calculator'!E40="Yes",('2. Detailed Budget'!M35+'2. Detailed Budget'!N35+'2. Detailed Budget'!O35)*'1. IBS Calculator'!M63,"")</f>
        <v/>
      </c>
      <c r="L18" s="174" t="e">
        <f t="shared" ref="L18:L23" si="15">J18-K18</f>
        <v>#VALUE!</v>
      </c>
      <c r="M18" s="693">
        <f>IF(AND('1. IBS Calculator'!E40="Yes",'3. NU Contribution to Research'!J18&gt;'3. NU Contribution to Research'!K18),'3. NU Contribution to Research'!L18,0)</f>
        <v>0</v>
      </c>
      <c r="N18" s="693"/>
      <c r="O18" s="192">
        <f>IF('2. Detailed Budget'!D35="FT",'3. NU Contribution to Research'!M18*'2. Detailed Budget'!D14, IF('2. Detailed Budget'!D35="PT",'3. NU Contribution to Research'!M18*'2. Detailed Budget'!D15))</f>
        <v>0</v>
      </c>
      <c r="P18" s="192">
        <f t="shared" ref="P18:P23" si="16">M18+O18</f>
        <v>0</v>
      </c>
      <c r="Q18" s="695"/>
      <c r="R18" s="203">
        <f>('2. Detailed Budget'!T35+'2. Detailed Budget'!U35+'2. Detailed Budget'!V35)*'1. IBS Calculator'!Q63</f>
        <v>0</v>
      </c>
      <c r="S18" s="203" t="str">
        <f>IF('1. IBS Calculator'!E40="Yes",('2. Detailed Budget'!T35+'2. Detailed Budget'!U35+'2. Detailed Budget'!V35)*'1. IBS Calculator'!S63,"")</f>
        <v/>
      </c>
      <c r="T18" s="204" t="e">
        <f t="shared" ref="T18:T23" si="17">R18-S18</f>
        <v>#VALUE!</v>
      </c>
      <c r="U18" s="693">
        <f>IF(AND('1. IBS Calculator'!E40="Yes",'3. NU Contribution to Research'!R18&gt;'3. NU Contribution to Research'!S18),'3. NU Contribution to Research'!T18,0)</f>
        <v>0</v>
      </c>
      <c r="V18" s="693"/>
      <c r="W18" s="192">
        <f>IF('2. Detailed Budget'!D35="FT",'3. NU Contribution to Research'!U18*'2. Detailed Budget'!D14, IF('2. Detailed Budget'!D35="PT",'3. NU Contribution to Research'!U18*'2. Detailed Budget'!D15))</f>
        <v>0</v>
      </c>
      <c r="X18" s="192">
        <f t="shared" ref="X18:X23" si="18">U18+W18</f>
        <v>0</v>
      </c>
      <c r="Y18" s="138"/>
      <c r="Z18" s="171">
        <f>('2. Detailed Budget'!AA35+'2. Detailed Budget'!AB35+'2. Detailed Budget'!AC35)*'1. IBS Calculator'!W63</f>
        <v>0</v>
      </c>
      <c r="AA18" s="171" t="str">
        <f>IF('1. IBS Calculator'!E40="Yes",('2. Detailed Budget'!AA35+'2. Detailed Budget'!AB35+'2. Detailed Budget'!AC35)*'1. IBS Calculator'!Y63,"")</f>
        <v/>
      </c>
      <c r="AB18" s="171" t="e">
        <f t="shared" ref="AB18:AB23" si="19">Z18-AA18</f>
        <v>#VALUE!</v>
      </c>
      <c r="AC18" s="680">
        <f>IF(AND('1. IBS Calculator'!E40="Yes",'3. NU Contribution to Research'!Z18&gt;'3. NU Contribution to Research'!AA18),'3. NU Contribution to Research'!AB18,0)</f>
        <v>0</v>
      </c>
      <c r="AD18" s="681"/>
      <c r="AE18" s="192">
        <f>IF('2. Detailed Budget'!D35="FT",'3. NU Contribution to Research'!AC18*'2. Detailed Budget'!D14, IF('2. Detailed Budget'!D35="PT",'3. NU Contribution to Research'!AC18*'2. Detailed Budget'!D15))</f>
        <v>0</v>
      </c>
      <c r="AF18" s="192">
        <f>AC18+AE18</f>
        <v>0</v>
      </c>
      <c r="AG18" s="138"/>
      <c r="AH18" s="171">
        <f>('2. Detailed Budget'!AH35+'2. Detailed Budget'!AI35+'2. Detailed Budget'!AJ35)*'1. IBS Calculator'!AB63</f>
        <v>0</v>
      </c>
      <c r="AI18" s="171" t="str">
        <f>IF('1. IBS Calculator'!E40="Yes",('2. Detailed Budget'!AH35+'2. Detailed Budget'!AI35+'2. Detailed Budget'!AJ35)*'1. IBS Calculator'!AD63,"")</f>
        <v/>
      </c>
      <c r="AJ18" s="171" t="e">
        <f t="shared" ref="AJ18:AJ23" si="20">AH18-AI18</f>
        <v>#VALUE!</v>
      </c>
      <c r="AK18" s="680">
        <f>IF(AND('1. IBS Calculator'!E40="Yes",'3. NU Contribution to Research'!AH18&gt;'3. NU Contribution to Research'!AI18),'3. NU Contribution to Research'!AJ18,0)</f>
        <v>0</v>
      </c>
      <c r="AL18" s="681"/>
      <c r="AM18" s="192">
        <f>IF('2. Detailed Budget'!D35="FT",'3. NU Contribution to Research'!AK18*'2. Detailed Budget'!D14, IF('2. Detailed Budget'!D35="PT",'3. NU Contribution to Research'!AK18*'2. Detailed Budget'!D15))</f>
        <v>0</v>
      </c>
      <c r="AN18" s="192">
        <f t="shared" ref="AN18:AN23" si="21">AK18+AM18</f>
        <v>0</v>
      </c>
      <c r="AO18" s="695"/>
      <c r="AP18" s="680">
        <f t="shared" ref="AP18:AP23" si="22">F18+M18+U18+AC18+AK18</f>
        <v>0</v>
      </c>
      <c r="AQ18" s="703"/>
      <c r="AR18" s="192">
        <f t="shared" ref="AR18:AR23" si="23">G18+O18+W18+AE18+AM18</f>
        <v>0</v>
      </c>
      <c r="AS18" s="198">
        <f t="shared" ref="AS18:AS23" si="24">AP18+AR18</f>
        <v>0</v>
      </c>
    </row>
    <row r="19" spans="1:45" x14ac:dyDescent="0.25">
      <c r="A19" s="35">
        <v>2</v>
      </c>
      <c r="B19" s="137">
        <f>'1. IBS Calculator'!B18</f>
        <v>0</v>
      </c>
      <c r="C19" s="209">
        <f>('2. Detailed Budget'!F36+'2. Detailed Budget'!G36+'2. Detailed Budget'!H36)*'1. IBS Calculator'!E64</f>
        <v>0</v>
      </c>
      <c r="D19" s="171" t="str">
        <f>IF('1. IBS Calculator'!E40="Yes",('2. Detailed Budget'!F36+'2. Detailed Budget'!G36+'2. Detailed Budget'!H36)*'1. IBS Calculator'!H64,"")</f>
        <v/>
      </c>
      <c r="E19" s="171" t="e">
        <f t="shared" si="13"/>
        <v>#VALUE!</v>
      </c>
      <c r="F19" s="197">
        <f>IF(AND('1. IBS Calculator'!E40="Yes",'3. NU Contribution to Research'!C19&gt;'3. NU Contribution to Research'!D19),'3. NU Contribution to Research'!E19,0)</f>
        <v>0</v>
      </c>
      <c r="G19" s="192">
        <f>IF('2. Detailed Budget'!D36="FT",'3. NU Contribution to Research'!F19*'2. Detailed Budget'!D14, IF('2. Detailed Budget'!D36="PT",'3. NU Contribution to Research'!F19*'2. Detailed Budget'!D15))</f>
        <v>0</v>
      </c>
      <c r="H19" s="192">
        <f t="shared" si="14"/>
        <v>0</v>
      </c>
      <c r="I19" s="762"/>
      <c r="J19" s="173">
        <f>('2. Detailed Budget'!M36+'2. Detailed Budget'!N36+'2. Detailed Budget'!O36)*'1. IBS Calculator'!K64</f>
        <v>0</v>
      </c>
      <c r="K19" s="173" t="str">
        <f>IF('1. IBS Calculator'!E40="Yes",('2. Detailed Budget'!M36+'2. Detailed Budget'!N36+'2. Detailed Budget'!O36)*'1. IBS Calculator'!M64,"")</f>
        <v/>
      </c>
      <c r="L19" s="174" t="e">
        <f t="shared" si="15"/>
        <v>#VALUE!</v>
      </c>
      <c r="M19" s="693">
        <f>IF(AND('1. IBS Calculator'!E40="Yes",'3. NU Contribution to Research'!J19&gt;'3. NU Contribution to Research'!K19),'3. NU Contribution to Research'!L19,0)</f>
        <v>0</v>
      </c>
      <c r="N19" s="693"/>
      <c r="O19" s="192">
        <f>IF('2. Detailed Budget'!D36="FT",'3. NU Contribution to Research'!M19*'2. Detailed Budget'!D14, IF('2. Detailed Budget'!D36="PT",'3. NU Contribution to Research'!M19*'2. Detailed Budget'!D15))</f>
        <v>0</v>
      </c>
      <c r="P19" s="192">
        <f t="shared" si="16"/>
        <v>0</v>
      </c>
      <c r="Q19" s="695"/>
      <c r="R19" s="173">
        <f>('2. Detailed Budget'!T36+'2. Detailed Budget'!U36+'2. Detailed Budget'!V36)*'1. IBS Calculator'!Q64</f>
        <v>0</v>
      </c>
      <c r="S19" s="173" t="str">
        <f>IF('1. IBS Calculator'!E40="Yes",('2. Detailed Budget'!T36+'2. Detailed Budget'!U36+'2. Detailed Budget'!V36)*'1. IBS Calculator'!S64,"")</f>
        <v/>
      </c>
      <c r="T19" s="171" t="e">
        <f t="shared" si="17"/>
        <v>#VALUE!</v>
      </c>
      <c r="U19" s="693">
        <f>IF(AND('1. IBS Calculator'!E40="Yes",'3. NU Contribution to Research'!R19&gt;'3. NU Contribution to Research'!S19),'3. NU Contribution to Research'!T19,0)</f>
        <v>0</v>
      </c>
      <c r="V19" s="693"/>
      <c r="W19" s="192">
        <f>IF('2. Detailed Budget'!D36="FT",'3. NU Contribution to Research'!U19*'2. Detailed Budget'!D14, IF('2. Detailed Budget'!D36="PT",'3. NU Contribution to Research'!U19*'2. Detailed Budget'!D15))</f>
        <v>0</v>
      </c>
      <c r="X19" s="192">
        <f t="shared" si="18"/>
        <v>0</v>
      </c>
      <c r="Y19" s="138"/>
      <c r="Z19" s="171">
        <f>('2. Detailed Budget'!AA36+'2. Detailed Budget'!AB36+'2. Detailed Budget'!AC36)*'1. IBS Calculator'!W64</f>
        <v>0</v>
      </c>
      <c r="AA19" s="171" t="str">
        <f>IF('1. IBS Calculator'!E40="Yes",('2. Detailed Budget'!AA36+'2. Detailed Budget'!AB36+'2. Detailed Budget'!AC36)*'1. IBS Calculator'!Y64,"")</f>
        <v/>
      </c>
      <c r="AB19" s="171" t="e">
        <f t="shared" si="19"/>
        <v>#VALUE!</v>
      </c>
      <c r="AC19" s="680">
        <f>IF(AND('1. IBS Calculator'!E50="Yes",'3. NU Contribution to Research'!Z19&gt;'3. NU Contribution to Research'!AA19),'3. NU Contribution to Research'!AB19,0)</f>
        <v>0</v>
      </c>
      <c r="AD19" s="681"/>
      <c r="AE19" s="192">
        <f>IF('2. Detailed Budget'!D36="FT",'3. NU Contribution to Research'!AC19*'2. Detailed Budget'!D14, IF('2. Detailed Budget'!D36="PT",'3. NU Contribution to Research'!AC19*'2. Detailed Budget'!D15))</f>
        <v>0</v>
      </c>
      <c r="AF19" s="192">
        <f>AC19+AE19</f>
        <v>0</v>
      </c>
      <c r="AG19" s="138"/>
      <c r="AH19" s="171">
        <f>('2. Detailed Budget'!AH36+'2. Detailed Budget'!AI36+'2. Detailed Budget'!AJ36)*'1. IBS Calculator'!AB64</f>
        <v>0</v>
      </c>
      <c r="AI19" s="171" t="str">
        <f>IF('1. IBS Calculator'!E40="Yes",('2. Detailed Budget'!AH36+'2. Detailed Budget'!AI36+'2. Detailed Budget'!AJ36)*'1. IBS Calculator'!AD64,"")</f>
        <v/>
      </c>
      <c r="AJ19" s="171" t="e">
        <f t="shared" si="20"/>
        <v>#VALUE!</v>
      </c>
      <c r="AK19" s="680">
        <f>IF(AND('1. IBS Calculator'!E40="Yes",'3. NU Contribution to Research'!AH19&gt;'3. NU Contribution to Research'!AI19),'3. NU Contribution to Research'!AJ19,0)</f>
        <v>0</v>
      </c>
      <c r="AL19" s="681"/>
      <c r="AM19" s="192">
        <f>IF('2. Detailed Budget'!D36="FT",'3. NU Contribution to Research'!AK19*'2. Detailed Budget'!D14, IF('2. Detailed Budget'!D36="PT",'3. NU Contribution to Research'!AK19*'2. Detailed Budget'!D15))</f>
        <v>0</v>
      </c>
      <c r="AN19" s="192">
        <f t="shared" si="21"/>
        <v>0</v>
      </c>
      <c r="AO19" s="695"/>
      <c r="AP19" s="680">
        <f t="shared" si="22"/>
        <v>0</v>
      </c>
      <c r="AQ19" s="703"/>
      <c r="AR19" s="192">
        <f t="shared" si="23"/>
        <v>0</v>
      </c>
      <c r="AS19" s="198">
        <f t="shared" si="24"/>
        <v>0</v>
      </c>
    </row>
    <row r="20" spans="1:45" x14ac:dyDescent="0.25">
      <c r="A20" s="35">
        <v>3</v>
      </c>
      <c r="B20" s="137">
        <f>'1. IBS Calculator'!B19</f>
        <v>0</v>
      </c>
      <c r="C20" s="209">
        <f>('2. Detailed Budget'!F37+'2. Detailed Budget'!G37+'2. Detailed Budget'!H37)*'1. IBS Calculator'!E65</f>
        <v>0</v>
      </c>
      <c r="D20" s="171" t="str">
        <f>IF('1. IBS Calculator'!E40="Yes",('2. Detailed Budget'!F37+'2. Detailed Budget'!G37+'2. Detailed Budget'!H37)*'1. IBS Calculator'!H65,"")</f>
        <v/>
      </c>
      <c r="E20" s="171" t="e">
        <f t="shared" si="13"/>
        <v>#VALUE!</v>
      </c>
      <c r="F20" s="197">
        <f>IF(AND('1. IBS Calculator'!E40="Yes",'3. NU Contribution to Research'!C20&gt;'3. NU Contribution to Research'!D20),'3. NU Contribution to Research'!E20,0)</f>
        <v>0</v>
      </c>
      <c r="G20" s="192">
        <f>IF('2. Detailed Budget'!D37="FT",'3. NU Contribution to Research'!F20*'2. Detailed Budget'!D14, IF('2. Detailed Budget'!D37="PT",'3. NU Contribution to Research'!F20*'2. Detailed Budget'!D15))</f>
        <v>0</v>
      </c>
      <c r="H20" s="192">
        <f t="shared" si="14"/>
        <v>0</v>
      </c>
      <c r="I20" s="762"/>
      <c r="J20" s="173">
        <f>('2. Detailed Budget'!M37+'2. Detailed Budget'!N37+'2. Detailed Budget'!O37)*'1. IBS Calculator'!K65</f>
        <v>0</v>
      </c>
      <c r="K20" s="173" t="str">
        <f>IF('1. IBS Calculator'!E40="Yes",('2. Detailed Budget'!M37+'2. Detailed Budget'!N37+'2. Detailed Budget'!O37)*'1. IBS Calculator'!M65,"")</f>
        <v/>
      </c>
      <c r="L20" s="174" t="e">
        <f t="shared" si="15"/>
        <v>#VALUE!</v>
      </c>
      <c r="M20" s="693">
        <f>IF(AND('1. IBS Calculator'!E40="Yes",'3. NU Contribution to Research'!J20&gt;'3. NU Contribution to Research'!K20),'3. NU Contribution to Research'!L20,0)</f>
        <v>0</v>
      </c>
      <c r="N20" s="693"/>
      <c r="O20" s="192">
        <f>IF('2. Detailed Budget'!D37="FT",'3. NU Contribution to Research'!M20*'2. Detailed Budget'!D14, IF('2. Detailed Budget'!D37="PT",'3. NU Contribution to Research'!M20*'2. Detailed Budget'!D15))</f>
        <v>0</v>
      </c>
      <c r="P20" s="192">
        <f t="shared" si="16"/>
        <v>0</v>
      </c>
      <c r="Q20" s="695"/>
      <c r="R20" s="173">
        <f>('2. Detailed Budget'!T37+'2. Detailed Budget'!U37+'2. Detailed Budget'!V37)*'1. IBS Calculator'!Q65</f>
        <v>0</v>
      </c>
      <c r="S20" s="173" t="str">
        <f>IF('1. IBS Calculator'!E40="Yes",('2. Detailed Budget'!T37+'2. Detailed Budget'!U37+'2. Detailed Budget'!V37)*'1. IBS Calculator'!S65,"")</f>
        <v/>
      </c>
      <c r="T20" s="171" t="e">
        <f t="shared" si="17"/>
        <v>#VALUE!</v>
      </c>
      <c r="U20" s="693">
        <f>IF(AND('1. IBS Calculator'!E40="Yes",'3. NU Contribution to Research'!R20&gt;'3. NU Contribution to Research'!S20),'3. NU Contribution to Research'!T20,0)</f>
        <v>0</v>
      </c>
      <c r="V20" s="693"/>
      <c r="W20" s="192">
        <f>IF('2. Detailed Budget'!D37="FT",'3. NU Contribution to Research'!U20*'2. Detailed Budget'!D14, IF('2. Detailed Budget'!D37="PT",'3. NU Contribution to Research'!U20*'2. Detailed Budget'!D15))</f>
        <v>0</v>
      </c>
      <c r="X20" s="192">
        <f t="shared" si="18"/>
        <v>0</v>
      </c>
      <c r="Y20" s="138"/>
      <c r="Z20" s="171">
        <f>('2. Detailed Budget'!AA37+'2. Detailed Budget'!AB37+'2. Detailed Budget'!AC37)*'1. IBS Calculator'!W65</f>
        <v>0</v>
      </c>
      <c r="AA20" s="171" t="str">
        <f>IF('1. IBS Calculator'!E40="Yes",('2. Detailed Budget'!AA37+'2. Detailed Budget'!AB37+'2. Detailed Budget'!AC37)*'1. IBS Calculator'!Y65,"")</f>
        <v/>
      </c>
      <c r="AB20" s="171" t="e">
        <f t="shared" si="19"/>
        <v>#VALUE!</v>
      </c>
      <c r="AC20" s="680">
        <f>IF(AND('1. IBS Calculator'!E40="Yes",'3. NU Contribution to Research'!Z20&gt;'3. NU Contribution to Research'!AA20),'3. NU Contribution to Research'!AB20,0)</f>
        <v>0</v>
      </c>
      <c r="AD20" s="681"/>
      <c r="AE20" s="192">
        <f>IF('2. Detailed Budget'!D37="FT",'3. NU Contribution to Research'!AC20*'2. Detailed Budget'!D14, IF('2. Detailed Budget'!D37="PT",'3. NU Contribution to Research'!AC20*'2. Detailed Budget'!D15))</f>
        <v>0</v>
      </c>
      <c r="AF20" s="192">
        <f>AC20+AE20</f>
        <v>0</v>
      </c>
      <c r="AG20" s="138"/>
      <c r="AH20" s="171">
        <f>('2. Detailed Budget'!AH37+'2. Detailed Budget'!AI37+'2. Detailed Budget'!AJ37)*'1. IBS Calculator'!AB65</f>
        <v>0</v>
      </c>
      <c r="AI20" s="171" t="str">
        <f>IF('1. IBS Calculator'!E40="Yes",('2. Detailed Budget'!AH37+'2. Detailed Budget'!AI37+'2. Detailed Budget'!AJ37)*'1. IBS Calculator'!AD65,"")</f>
        <v/>
      </c>
      <c r="AJ20" s="171" t="e">
        <f t="shared" si="20"/>
        <v>#VALUE!</v>
      </c>
      <c r="AK20" s="680">
        <f>IF(AND('1. IBS Calculator'!E40="Yes",'3. NU Contribution to Research'!AH20&gt;'3. NU Contribution to Research'!AI20),'3. NU Contribution to Research'!AJ20,0)</f>
        <v>0</v>
      </c>
      <c r="AL20" s="681"/>
      <c r="AM20" s="192">
        <f>IF('2. Detailed Budget'!D37="FT",'3. NU Contribution to Research'!AK20*'2. Detailed Budget'!D14, IF('2. Detailed Budget'!D37="PT",'3. NU Contribution to Research'!AK20*'2. Detailed Budget'!D15))</f>
        <v>0</v>
      </c>
      <c r="AN20" s="192">
        <f t="shared" si="21"/>
        <v>0</v>
      </c>
      <c r="AO20" s="695"/>
      <c r="AP20" s="680">
        <f t="shared" si="22"/>
        <v>0</v>
      </c>
      <c r="AQ20" s="703"/>
      <c r="AR20" s="192">
        <f t="shared" si="23"/>
        <v>0</v>
      </c>
      <c r="AS20" s="198">
        <f t="shared" si="24"/>
        <v>0</v>
      </c>
    </row>
    <row r="21" spans="1:45" x14ac:dyDescent="0.25">
      <c r="A21" s="35">
        <v>4</v>
      </c>
      <c r="B21" s="137">
        <f>'1. IBS Calculator'!B20</f>
        <v>0</v>
      </c>
      <c r="C21" s="209">
        <f>('2. Detailed Budget'!F38+'2. Detailed Budget'!G38+'2. Detailed Budget'!H38)*'1. IBS Calculator'!E66</f>
        <v>0</v>
      </c>
      <c r="D21" s="171" t="str">
        <f>IF('1. IBS Calculator'!E40="Yes",('2. Detailed Budget'!F38+'2. Detailed Budget'!G38+'2. Detailed Budget'!H38)*'1. IBS Calculator'!H66,"")</f>
        <v/>
      </c>
      <c r="E21" s="171" t="e">
        <f t="shared" si="13"/>
        <v>#VALUE!</v>
      </c>
      <c r="F21" s="197">
        <f>IF(AND('1. IBS Calculator'!E40="Yes",'3. NU Contribution to Research'!C21&gt;'3. NU Contribution to Research'!D21),'3. NU Contribution to Research'!E21,0)</f>
        <v>0</v>
      </c>
      <c r="G21" s="192">
        <f>IF('2. Detailed Budget'!D38="FT",'3. NU Contribution to Research'!F21*'2. Detailed Budget'!D14, IF('2. Detailed Budget'!D38="PT",'3. NU Contribution to Research'!F21*'2. Detailed Budget'!D15))</f>
        <v>0</v>
      </c>
      <c r="H21" s="192">
        <f t="shared" si="14"/>
        <v>0</v>
      </c>
      <c r="I21" s="762"/>
      <c r="J21" s="173">
        <f>('2. Detailed Budget'!M38+'2. Detailed Budget'!N38+'2. Detailed Budget'!O38)*'1. IBS Calculator'!K66</f>
        <v>0</v>
      </c>
      <c r="K21" s="173" t="str">
        <f>IF('1. IBS Calculator'!E40="Yes",('2. Detailed Budget'!M38+'2. Detailed Budget'!N38+'2. Detailed Budget'!O38)*'1. IBS Calculator'!M66,"")</f>
        <v/>
      </c>
      <c r="L21" s="174" t="e">
        <f t="shared" si="15"/>
        <v>#VALUE!</v>
      </c>
      <c r="M21" s="693">
        <f>IF(AND('1. IBS Calculator'!E40="Yes",'3. NU Contribution to Research'!J21&gt;'3. NU Contribution to Research'!K21),'3. NU Contribution to Research'!L21,0)</f>
        <v>0</v>
      </c>
      <c r="N21" s="693"/>
      <c r="O21" s="192">
        <f>IF('2. Detailed Budget'!D38="FT",'3. NU Contribution to Research'!M21*'2. Detailed Budget'!D14, IF('2. Detailed Budget'!D38="PT",'3. NU Contribution to Research'!M21*'2. Detailed Budget'!D15))</f>
        <v>0</v>
      </c>
      <c r="P21" s="192">
        <f t="shared" si="16"/>
        <v>0</v>
      </c>
      <c r="Q21" s="695"/>
      <c r="R21" s="173">
        <f>('2. Detailed Budget'!T38+'2. Detailed Budget'!U38+'2. Detailed Budget'!V38)*'1. IBS Calculator'!Q66</f>
        <v>0</v>
      </c>
      <c r="S21" s="173" t="str">
        <f>IF('1. IBS Calculator'!E40="Yes",('2. Detailed Budget'!T38+'2. Detailed Budget'!U38+'2. Detailed Budget'!V38)*'1. IBS Calculator'!S66,"")</f>
        <v/>
      </c>
      <c r="T21" s="171" t="e">
        <f t="shared" si="17"/>
        <v>#VALUE!</v>
      </c>
      <c r="U21" s="693">
        <f>IF(AND('1. IBS Calculator'!E40="Yes",'3. NU Contribution to Research'!R21&gt;'3. NU Contribution to Research'!S21),'3. NU Contribution to Research'!T21,0)</f>
        <v>0</v>
      </c>
      <c r="V21" s="693"/>
      <c r="W21" s="192">
        <f>IF('2. Detailed Budget'!D38="FT",'3. NU Contribution to Research'!U21*'2. Detailed Budget'!D14, IF('2. Detailed Budget'!D38="PT",'3. NU Contribution to Research'!U21*'2. Detailed Budget'!D15))</f>
        <v>0</v>
      </c>
      <c r="X21" s="192">
        <f t="shared" si="18"/>
        <v>0</v>
      </c>
      <c r="Y21" s="138"/>
      <c r="Z21" s="171">
        <f>('2. Detailed Budget'!AA38+'2. Detailed Budget'!AB38+'2. Detailed Budget'!AC38)*'1. IBS Calculator'!W66</f>
        <v>0</v>
      </c>
      <c r="AA21" s="171" t="str">
        <f>IF('1. IBS Calculator'!E40="Yes",('2. Detailed Budget'!AA38+'2. Detailed Budget'!AB38+'2. Detailed Budget'!AC38)*'1. IBS Calculator'!Y66,"")</f>
        <v/>
      </c>
      <c r="AB21" s="171" t="e">
        <f t="shared" si="19"/>
        <v>#VALUE!</v>
      </c>
      <c r="AC21" s="680">
        <f>IF(AND('1. IBS Calculator'!E40="Yes",'3. NU Contribution to Research'!Z21&gt;'3. NU Contribution to Research'!AA21),'3. NU Contribution to Research'!AB21,0)</f>
        <v>0</v>
      </c>
      <c r="AD21" s="681"/>
      <c r="AE21" s="192">
        <f>IF('2. Detailed Budget'!D38="FT",'3. NU Contribution to Research'!AC21*'2. Detailed Budget'!D14, IF('2. Detailed Budget'!D38="PT",'3. NU Contribution to Research'!AC21*'2. Detailed Budget'!D15))</f>
        <v>0</v>
      </c>
      <c r="AF21" s="192">
        <f>AC21+AE21</f>
        <v>0</v>
      </c>
      <c r="AG21" s="138"/>
      <c r="AH21" s="171">
        <f>('2. Detailed Budget'!AH38+'2. Detailed Budget'!AI38+'2. Detailed Budget'!AJ38)*'1. IBS Calculator'!AB66</f>
        <v>0</v>
      </c>
      <c r="AI21" s="171" t="str">
        <f>IF('1. IBS Calculator'!E40="Yes",('2. Detailed Budget'!AH38+'2. Detailed Budget'!AI38+'2. Detailed Budget'!AJ38)*'1. IBS Calculator'!AD66,"")</f>
        <v/>
      </c>
      <c r="AJ21" s="171" t="e">
        <f t="shared" si="20"/>
        <v>#VALUE!</v>
      </c>
      <c r="AK21" s="680">
        <f>IF(AND('1. IBS Calculator'!E40="Yes",'3. NU Contribution to Research'!AH21&gt;'3. NU Contribution to Research'!AI21),'3. NU Contribution to Research'!AJ21,0)</f>
        <v>0</v>
      </c>
      <c r="AL21" s="681"/>
      <c r="AM21" s="192">
        <f>IF('2. Detailed Budget'!D38="FT",'3. NU Contribution to Research'!AK21*'2. Detailed Budget'!D14, IF('2. Detailed Budget'!D38="PT",'3. NU Contribution to Research'!AK21*'2. Detailed Budget'!D15))</f>
        <v>0</v>
      </c>
      <c r="AN21" s="192">
        <f t="shared" si="21"/>
        <v>0</v>
      </c>
      <c r="AO21" s="695"/>
      <c r="AP21" s="680">
        <f t="shared" si="22"/>
        <v>0</v>
      </c>
      <c r="AQ21" s="703"/>
      <c r="AR21" s="192">
        <f t="shared" si="23"/>
        <v>0</v>
      </c>
      <c r="AS21" s="198">
        <f t="shared" si="24"/>
        <v>0</v>
      </c>
    </row>
    <row r="22" spans="1:45" x14ac:dyDescent="0.25">
      <c r="A22" s="53">
        <v>5</v>
      </c>
      <c r="B22" s="137">
        <f>'1. IBS Calculator'!B21</f>
        <v>0</v>
      </c>
      <c r="C22" s="209">
        <f>('2. Detailed Budget'!F39+'2. Detailed Budget'!G39+'2. Detailed Budget'!H39)*'1. IBS Calculator'!E67</f>
        <v>0</v>
      </c>
      <c r="D22" s="171" t="str">
        <f>IF('1. IBS Calculator'!E40="Yes",('2. Detailed Budget'!F39+'2. Detailed Budget'!G39+'2. Detailed Budget'!H39)*'1. IBS Calculator'!H67,"")</f>
        <v/>
      </c>
      <c r="E22" s="171" t="e">
        <f t="shared" si="13"/>
        <v>#VALUE!</v>
      </c>
      <c r="F22" s="197">
        <f>IF(AND('1. IBS Calculator'!E40="Yes",'3. NU Contribution to Research'!C22&gt;'3. NU Contribution to Research'!D22),'3. NU Contribution to Research'!E22,0)</f>
        <v>0</v>
      </c>
      <c r="G22" s="192">
        <f>IF('2. Detailed Budget'!D39="FT",'3. NU Contribution to Research'!F22*'2. Detailed Budget'!D14, IF('2. Detailed Budget'!D39="PT",'3. NU Contribution to Research'!F22*'2. Detailed Budget'!D15))</f>
        <v>0</v>
      </c>
      <c r="H22" s="192">
        <f t="shared" si="14"/>
        <v>0</v>
      </c>
      <c r="I22" s="762"/>
      <c r="J22" s="173">
        <f>('2. Detailed Budget'!M39+'2. Detailed Budget'!N39+'2. Detailed Budget'!O39)*'1. IBS Calculator'!K67</f>
        <v>0</v>
      </c>
      <c r="K22" s="173" t="str">
        <f>IF('1. IBS Calculator'!E40="Yes",('2. Detailed Budget'!M39+'2. Detailed Budget'!N39+'2. Detailed Budget'!O39)*'1. IBS Calculator'!M67,"")</f>
        <v/>
      </c>
      <c r="L22" s="174" t="e">
        <f t="shared" si="15"/>
        <v>#VALUE!</v>
      </c>
      <c r="M22" s="693">
        <f>IF(AND('1. IBS Calculator'!E40="Yes",'3. NU Contribution to Research'!J22&gt;'3. NU Contribution to Research'!K22),'3. NU Contribution to Research'!L22,0)</f>
        <v>0</v>
      </c>
      <c r="N22" s="693"/>
      <c r="O22" s="192">
        <f>IF('2. Detailed Budget'!D39="FT",'3. NU Contribution to Research'!M22*'2. Detailed Budget'!D14, IF('2. Detailed Budget'!D39="PT",'3. NU Contribution to Research'!M22*'2. Detailed Budget'!D15))</f>
        <v>0</v>
      </c>
      <c r="P22" s="192">
        <f t="shared" si="16"/>
        <v>0</v>
      </c>
      <c r="Q22" s="695"/>
      <c r="R22" s="173">
        <f>('2. Detailed Budget'!T39+'2. Detailed Budget'!U39+'2. Detailed Budget'!V39)*'1. IBS Calculator'!Q67</f>
        <v>0</v>
      </c>
      <c r="S22" s="173" t="str">
        <f>IF('1. IBS Calculator'!E40="Yes",('2. Detailed Budget'!T39+'2. Detailed Budget'!U39+'2. Detailed Budget'!V39)*'1. IBS Calculator'!S67,"")</f>
        <v/>
      </c>
      <c r="T22" s="171" t="e">
        <f t="shared" si="17"/>
        <v>#VALUE!</v>
      </c>
      <c r="U22" s="693">
        <f>IF(AND('1. IBS Calculator'!E40="Yes",'3. NU Contribution to Research'!R22&gt;'3. NU Contribution to Research'!S22),'3. NU Contribution to Research'!T22,0)</f>
        <v>0</v>
      </c>
      <c r="V22" s="693"/>
      <c r="W22" s="192">
        <f>IF('2. Detailed Budget'!D39="FT",'3. NU Contribution to Research'!U22*'2. Detailed Budget'!D14, IF('2. Detailed Budget'!D39="PT",'3. NU Contribution to Research'!U22*'2. Detailed Budget'!D15))</f>
        <v>0</v>
      </c>
      <c r="X22" s="192">
        <f t="shared" si="18"/>
        <v>0</v>
      </c>
      <c r="Y22" s="138"/>
      <c r="Z22" s="171">
        <f>('2. Detailed Budget'!AA39+'2. Detailed Budget'!AB39+'2. Detailed Budget'!AC39)*'1. IBS Calculator'!W67</f>
        <v>0</v>
      </c>
      <c r="AA22" s="171" t="str">
        <f>IF('1. IBS Calculator'!E40="Yes",('2. Detailed Budget'!AA39+'2. Detailed Budget'!AB39+'2. Detailed Budget'!AC39)*'1. IBS Calculator'!Y67,"")</f>
        <v/>
      </c>
      <c r="AB22" s="171" t="e">
        <f t="shared" si="19"/>
        <v>#VALUE!</v>
      </c>
      <c r="AC22" s="680">
        <f>IF(AND('1. IBS Calculator'!E40="Yes",'3. NU Contribution to Research'!Z22&gt;'3. NU Contribution to Research'!AA22),'3. NU Contribution to Research'!AB22,0)</f>
        <v>0</v>
      </c>
      <c r="AD22" s="681"/>
      <c r="AE22" s="192">
        <f>IF('2. Detailed Budget'!D39="FT",'3. NU Contribution to Research'!AC22*'2. Detailed Budget'!D14, IF('2. Detailed Budget'!D39="PT",'3. NU Contribution to Research'!AC22*'2. Detailed Budget'!D15))</f>
        <v>0</v>
      </c>
      <c r="AF22" s="192"/>
      <c r="AG22" s="138"/>
      <c r="AH22" s="171">
        <f>('2. Detailed Budget'!AH39+'2. Detailed Budget'!AI39+'2. Detailed Budget'!AJ39)*'1. IBS Calculator'!AB67</f>
        <v>0</v>
      </c>
      <c r="AI22" s="171" t="str">
        <f>IF('1. IBS Calculator'!E40="Yes",('2. Detailed Budget'!AH39+'2. Detailed Budget'!AI39+'2. Detailed Budget'!AJ39)*'1. IBS Calculator'!AD67,"")</f>
        <v/>
      </c>
      <c r="AJ22" s="171" t="e">
        <f t="shared" si="20"/>
        <v>#VALUE!</v>
      </c>
      <c r="AK22" s="680">
        <f>IF(AND('1. IBS Calculator'!E40="Yes",'3. NU Contribution to Research'!AH22&gt;'3. NU Contribution to Research'!AI22),'3. NU Contribution to Research'!AJ22,0)</f>
        <v>0</v>
      </c>
      <c r="AL22" s="681"/>
      <c r="AM22" s="192">
        <f>IF('2. Detailed Budget'!D39="FT",'3. NU Contribution to Research'!AK22*'2. Detailed Budget'!D14, IF('2. Detailed Budget'!D39="PT",'3. NU Contribution to Research'!AK22*'2. Detailed Budget'!D15))</f>
        <v>0</v>
      </c>
      <c r="AN22" s="192">
        <f t="shared" si="21"/>
        <v>0</v>
      </c>
      <c r="AO22" s="695"/>
      <c r="AP22" s="680">
        <f t="shared" si="22"/>
        <v>0</v>
      </c>
      <c r="AQ22" s="703"/>
      <c r="AR22" s="192">
        <f t="shared" si="23"/>
        <v>0</v>
      </c>
      <c r="AS22" s="198">
        <f t="shared" si="24"/>
        <v>0</v>
      </c>
    </row>
    <row r="23" spans="1:45" x14ac:dyDescent="0.25">
      <c r="A23" s="53">
        <v>6</v>
      </c>
      <c r="B23" s="137">
        <f>'1. IBS Calculator'!B22</f>
        <v>0</v>
      </c>
      <c r="C23" s="209">
        <f>('2. Detailed Budget'!F40+'2. Detailed Budget'!G40+'2. Detailed Budget'!H40)*'1. IBS Calculator'!E68</f>
        <v>0</v>
      </c>
      <c r="D23" s="171" t="str">
        <f>IF('1. IBS Calculator'!E40="Yes",('2. Detailed Budget'!F40+'2. Detailed Budget'!G40+'2. Detailed Budget'!H40)*'1. IBS Calculator'!H68,"")</f>
        <v/>
      </c>
      <c r="E23" s="171" t="e">
        <f t="shared" si="13"/>
        <v>#VALUE!</v>
      </c>
      <c r="F23" s="201">
        <f>IF(AND('1. IBS Calculator'!E40="Yes",'3. NU Contribution to Research'!C23&gt;'3. NU Contribution to Research'!D23),'3. NU Contribution to Research'!E23,0)</f>
        <v>0</v>
      </c>
      <c r="G23" s="193">
        <f>IF('2. Detailed Budget'!D40="FT",'3. NU Contribution to Research'!F23*'2. Detailed Budget'!D14, IF('2. Detailed Budget'!D40="PT",'3. NU Contribution to Research'!F23*'2. Detailed Budget'!D15))</f>
        <v>0</v>
      </c>
      <c r="H23" s="193">
        <f t="shared" si="14"/>
        <v>0</v>
      </c>
      <c r="I23" s="762"/>
      <c r="J23" s="173">
        <f>('2. Detailed Budget'!M40+'2. Detailed Budget'!N40+'2. Detailed Budget'!O40)*'1. IBS Calculator'!K68</f>
        <v>0</v>
      </c>
      <c r="K23" s="173" t="str">
        <f>IF('1. IBS Calculator'!E40="Yes",('2. Detailed Budget'!M40+'2. Detailed Budget'!N40+'2. Detailed Budget'!O40)*'1. IBS Calculator'!M68,"")</f>
        <v/>
      </c>
      <c r="L23" s="174" t="e">
        <f t="shared" si="15"/>
        <v>#VALUE!</v>
      </c>
      <c r="M23" s="729">
        <f>IF(AND('1. IBS Calculator'!E40="Yes",'3. NU Contribution to Research'!J23&gt;'3. NU Contribution to Research'!K23),'3. NU Contribution to Research'!L23,0)</f>
        <v>0</v>
      </c>
      <c r="N23" s="729"/>
      <c r="O23" s="193">
        <f>IF('2. Detailed Budget'!D40="FT",'3. NU Contribution to Research'!M23*'2. Detailed Budget'!D14, IF('2. Detailed Budget'!D40="PT",'3. NU Contribution to Research'!M23*'2. Detailed Budget'!D15))</f>
        <v>0</v>
      </c>
      <c r="P23" s="193">
        <f t="shared" si="16"/>
        <v>0</v>
      </c>
      <c r="Q23" s="695"/>
      <c r="R23" s="173">
        <f>('2. Detailed Budget'!T40+'2. Detailed Budget'!U40+'2. Detailed Budget'!V40)*'1. IBS Calculator'!Q68</f>
        <v>0</v>
      </c>
      <c r="S23" s="173" t="str">
        <f>IF('1. IBS Calculator'!E40="Yes",('2. Detailed Budget'!T40+'2. Detailed Budget'!U40+'2. Detailed Budget'!V40)*'1. IBS Calculator'!S68,"")</f>
        <v/>
      </c>
      <c r="T23" s="171" t="e">
        <f t="shared" si="17"/>
        <v>#VALUE!</v>
      </c>
      <c r="U23" s="729">
        <f>IF(AND('1. IBS Calculator'!E40="Yes",'3. NU Contribution to Research'!R23&gt;'3. NU Contribution to Research'!S23),'3. NU Contribution to Research'!T23,0)</f>
        <v>0</v>
      </c>
      <c r="V23" s="729"/>
      <c r="W23" s="193">
        <f>IF('2. Detailed Budget'!D40="FT",'3. NU Contribution to Research'!U23*'2. Detailed Budget'!D14, IF('2. Detailed Budget'!D40="PT",'3. NU Contribution to Research'!U23*'2. Detailed Budget'!D15))</f>
        <v>0</v>
      </c>
      <c r="X23" s="193">
        <f t="shared" si="18"/>
        <v>0</v>
      </c>
      <c r="Y23" s="138"/>
      <c r="Z23" s="177">
        <f>('2. Detailed Budget'!AA40+'2. Detailed Budget'!AB40+'2. Detailed Budget'!AC40)*'1. IBS Calculator'!W68</f>
        <v>0</v>
      </c>
      <c r="AA23" s="177" t="str">
        <f>IF('1. IBS Calculator'!E40="Yes",('2. Detailed Budget'!AA40+'2. Detailed Budget'!AB40+'2. Detailed Budget'!AC40)*'1. IBS Calculator'!Y68,"")</f>
        <v/>
      </c>
      <c r="AB23" s="177" t="e">
        <f t="shared" si="19"/>
        <v>#VALUE!</v>
      </c>
      <c r="AC23" s="731">
        <f>IF(AND('1. IBS Calculator'!E40="Yes",'3. NU Contribution to Research'!Z23&gt;'3. NU Contribution to Research'!AA23),'3. NU Contribution to Research'!AB23,0)</f>
        <v>0</v>
      </c>
      <c r="AD23" s="732"/>
      <c r="AE23" s="193">
        <f>IF('2. Detailed Budget'!D40="FT",'3. NU Contribution to Research'!AC23*'2. Detailed Budget'!D14, IF('2. Detailed Budget'!D40="PT",'3. NU Contribution to Research'!AC23*'2. Detailed Budget'!D15))</f>
        <v>0</v>
      </c>
      <c r="AF23" s="193">
        <f>AC23+AE23</f>
        <v>0</v>
      </c>
      <c r="AG23" s="138"/>
      <c r="AH23" s="171">
        <f>('2. Detailed Budget'!AH40+'2. Detailed Budget'!AI40+'2. Detailed Budget'!AJ40)*'1. IBS Calculator'!AB68</f>
        <v>0</v>
      </c>
      <c r="AI23" s="171" t="str">
        <f>IF('1. IBS Calculator'!E40="Yes",('2. Detailed Budget'!AH40+'2. Detailed Budget'!AI40+'2. Detailed Budget'!AJ40)*'1. IBS Calculator'!AD68,"")</f>
        <v/>
      </c>
      <c r="AJ23" s="171" t="e">
        <f t="shared" si="20"/>
        <v>#VALUE!</v>
      </c>
      <c r="AK23" s="731">
        <f>IF(AND('1. IBS Calculator'!E40="Yes",'3. NU Contribution to Research'!AH23&gt;'3. NU Contribution to Research'!AI23),'3. NU Contribution to Research'!AJ23,0)</f>
        <v>0</v>
      </c>
      <c r="AL23" s="732"/>
      <c r="AM23" s="193">
        <f>IF('2. Detailed Budget'!D40="FT",'3. NU Contribution to Research'!AK23*'2. Detailed Budget'!D14, IF('2. Detailed Budget'!D40="PT",'3. NU Contribution to Research'!AK23*'2. Detailed Budget'!D15))</f>
        <v>0</v>
      </c>
      <c r="AN23" s="193">
        <f t="shared" si="21"/>
        <v>0</v>
      </c>
      <c r="AO23" s="695"/>
      <c r="AP23" s="731">
        <f t="shared" si="22"/>
        <v>0</v>
      </c>
      <c r="AQ23" s="733"/>
      <c r="AR23" s="193">
        <f t="shared" si="23"/>
        <v>0</v>
      </c>
      <c r="AS23" s="199">
        <f t="shared" si="24"/>
        <v>0</v>
      </c>
    </row>
    <row r="24" spans="1:45" ht="12.6" thickBot="1" x14ac:dyDescent="0.3">
      <c r="A24" s="523" t="s">
        <v>165</v>
      </c>
      <c r="B24" s="764"/>
      <c r="C24" s="210">
        <f t="shared" ref="C24:H24" si="25">SUM(C6:C15)+SUM(C18:C23)</f>
        <v>0</v>
      </c>
      <c r="D24" s="172">
        <f t="shared" si="25"/>
        <v>0</v>
      </c>
      <c r="E24" s="172" t="e">
        <f t="shared" si="25"/>
        <v>#VALUE!</v>
      </c>
      <c r="F24" s="200">
        <f t="shared" si="25"/>
        <v>0</v>
      </c>
      <c r="G24" s="200">
        <f t="shared" si="25"/>
        <v>0</v>
      </c>
      <c r="H24" s="200">
        <f t="shared" si="25"/>
        <v>0</v>
      </c>
      <c r="I24" s="763"/>
      <c r="J24" s="172">
        <f>SUM(J6:J15)+SUM(J18:J23)</f>
        <v>0</v>
      </c>
      <c r="K24" s="172">
        <f>SUM(K6:K15)+SUM(K18:K23)</f>
        <v>0</v>
      </c>
      <c r="L24" s="172" t="e">
        <f>SUM(L6:L15)+SUM(L18:L23)</f>
        <v>#VALUE!</v>
      </c>
      <c r="M24" s="728">
        <f>SUM(M6:N15)+SUM(M18:N23)</f>
        <v>0</v>
      </c>
      <c r="N24" s="728"/>
      <c r="O24" s="200">
        <f>SUM(O6:O15)+SUM(O18:O23)</f>
        <v>0</v>
      </c>
      <c r="P24" s="200">
        <f>SUM(P6:P15)+SUM(P18:P23)</f>
        <v>0</v>
      </c>
      <c r="Q24" s="697"/>
      <c r="R24" s="172">
        <f>SUM(R6:R15)+SUM(R18:R23)</f>
        <v>0</v>
      </c>
      <c r="S24" s="172">
        <f>SUM(S6:S15)+SUM(S18:S23)</f>
        <v>0</v>
      </c>
      <c r="T24" s="172" t="e">
        <f>SUM(T6:T15)+SUM(T18:T23)</f>
        <v>#VALUE!</v>
      </c>
      <c r="U24" s="728">
        <f>SUM(U6:V15)+SUM(U18:V23)</f>
        <v>0</v>
      </c>
      <c r="V24" s="728"/>
      <c r="W24" s="200">
        <f>SUM(W6:W15)+SUM(W18:W23)</f>
        <v>0</v>
      </c>
      <c r="X24" s="200">
        <f>SUM(X6:X15)+SUM(X18:X23)</f>
        <v>0</v>
      </c>
      <c r="Y24" s="147"/>
      <c r="Z24" s="178">
        <f>SUM(Z6:Z15)+SUM(Z18:Z23)</f>
        <v>0</v>
      </c>
      <c r="AA24" s="178">
        <f>SUM(AA6:AA15)+SUM(AA18:AA23)</f>
        <v>0</v>
      </c>
      <c r="AB24" s="172" t="e">
        <f>SUM(AB6:AB15)+SUM(AB18:AB23)</f>
        <v>#VALUE!</v>
      </c>
      <c r="AC24" s="728">
        <f>SUM(AC6:AD15)+SUM(AC18:AD23)</f>
        <v>0</v>
      </c>
      <c r="AD24" s="728"/>
      <c r="AE24" s="200">
        <f>SUM(AE6:AE15)+SUM(AE18:AE23)</f>
        <v>0</v>
      </c>
      <c r="AF24" s="200">
        <f>SUM(AF6:AF15)+SUM(AF18:AF23)</f>
        <v>0</v>
      </c>
      <c r="AG24" s="147"/>
      <c r="AH24" s="172">
        <f>SUM(AH6:AH15)+SUM(AH18:AH23)</f>
        <v>0</v>
      </c>
      <c r="AI24" s="172">
        <f>SUM(AI6:AI15)+SUM(AI18:AI23)</f>
        <v>0</v>
      </c>
      <c r="AJ24" s="172" t="e">
        <f>SUM(AJ6:AJ15)+SUM(AJ18:AJ23)</f>
        <v>#VALUE!</v>
      </c>
      <c r="AK24" s="728">
        <f>SUM(AK6:AL15)+SUM(AK18:AL23)</f>
        <v>0</v>
      </c>
      <c r="AL24" s="728"/>
      <c r="AM24" s="200">
        <f>SUM(AM6:AM15)+SUM(AM18:AM23)</f>
        <v>0</v>
      </c>
      <c r="AN24" s="200">
        <f>SUM(AN6:AN15)+SUM(AN18:AN23)</f>
        <v>0</v>
      </c>
      <c r="AO24" s="697"/>
      <c r="AP24" s="728">
        <f>SUM(AP6:AQ15)+SUM(AP18:AQ23)</f>
        <v>0</v>
      </c>
      <c r="AQ24" s="730"/>
      <c r="AR24" s="202">
        <f>SUM(AR6:AR15)+SUM(AR18:AR23)</f>
        <v>0</v>
      </c>
      <c r="AS24" s="212">
        <f>SUM(AS6:AS15)+SUM(AS18:AS23)</f>
        <v>0</v>
      </c>
    </row>
    <row r="25" spans="1:45" ht="12.6" thickBot="1" x14ac:dyDescent="0.3"/>
    <row r="26" spans="1:45" ht="12.6" thickBot="1" x14ac:dyDescent="0.3">
      <c r="A26" s="755" t="s">
        <v>166</v>
      </c>
      <c r="B26" s="756"/>
      <c r="C26" s="756"/>
      <c r="D26" s="756"/>
      <c r="E26" s="756"/>
      <c r="F26" s="756"/>
      <c r="G26" s="756"/>
      <c r="H26" s="756"/>
      <c r="I26" s="756"/>
      <c r="J26" s="756"/>
      <c r="K26" s="756"/>
      <c r="L26" s="756"/>
      <c r="M26" s="756"/>
      <c r="N26" s="756"/>
      <c r="O26" s="756"/>
      <c r="P26" s="757"/>
    </row>
    <row r="27" spans="1:45" ht="12" customHeight="1" x14ac:dyDescent="0.25">
      <c r="A27" s="333"/>
      <c r="B27" s="334"/>
      <c r="C27" s="462"/>
      <c r="D27" s="711" t="s">
        <v>167</v>
      </c>
      <c r="E27" s="711"/>
      <c r="F27" s="711" t="s">
        <v>168</v>
      </c>
      <c r="G27" s="711"/>
      <c r="H27" s="711" t="s">
        <v>169</v>
      </c>
      <c r="I27" s="711"/>
      <c r="J27" s="711"/>
      <c r="K27" s="711" t="s">
        <v>170</v>
      </c>
      <c r="L27" s="711"/>
      <c r="M27" s="711" t="s">
        <v>171</v>
      </c>
      <c r="N27" s="711"/>
      <c r="O27" s="711" t="s">
        <v>78</v>
      </c>
      <c r="P27" s="712"/>
      <c r="T27" s="662" t="s">
        <v>20</v>
      </c>
      <c r="U27" s="663"/>
      <c r="V27" s="663"/>
      <c r="W27" s="663"/>
      <c r="X27" s="663"/>
      <c r="Y27" s="663"/>
      <c r="Z27" s="663"/>
      <c r="AA27" s="663"/>
      <c r="AB27" s="663"/>
      <c r="AC27" s="663"/>
      <c r="AD27" s="663"/>
      <c r="AE27" s="664"/>
    </row>
    <row r="28" spans="1:45" ht="12" customHeight="1" x14ac:dyDescent="0.25">
      <c r="A28" s="758" t="s">
        <v>172</v>
      </c>
      <c r="B28" s="759"/>
      <c r="C28" s="759"/>
      <c r="D28" s="657">
        <v>0.6</v>
      </c>
      <c r="E28" s="657"/>
      <c r="F28" s="657">
        <v>0.6</v>
      </c>
      <c r="G28" s="657"/>
      <c r="H28" s="657">
        <v>0.6</v>
      </c>
      <c r="I28" s="657"/>
      <c r="J28" s="657"/>
      <c r="K28" s="657">
        <v>0.6</v>
      </c>
      <c r="L28" s="657"/>
      <c r="M28" s="657">
        <v>0.6</v>
      </c>
      <c r="N28" s="657"/>
      <c r="O28" s="658"/>
      <c r="P28" s="753"/>
      <c r="T28" s="665" t="s">
        <v>173</v>
      </c>
      <c r="U28" s="666"/>
      <c r="V28" s="666"/>
      <c r="W28" s="666"/>
      <c r="X28" s="666"/>
      <c r="Y28" s="666"/>
      <c r="Z28" s="666"/>
      <c r="AA28" s="666"/>
      <c r="AB28" s="666"/>
      <c r="AC28" s="666"/>
      <c r="AD28" s="666"/>
      <c r="AE28" s="667"/>
    </row>
    <row r="29" spans="1:45" x14ac:dyDescent="0.25">
      <c r="A29" s="758" t="s">
        <v>174</v>
      </c>
      <c r="B29" s="759"/>
      <c r="C29" s="759"/>
      <c r="D29" s="556">
        <f>'2. Detailed Budget'!E108</f>
        <v>0.6</v>
      </c>
      <c r="E29" s="658"/>
      <c r="F29" s="556">
        <f>'2. Detailed Budget'!L108</f>
        <v>0.6</v>
      </c>
      <c r="G29" s="658"/>
      <c r="H29" s="556">
        <f>'2. Detailed Budget'!S108</f>
        <v>0.6</v>
      </c>
      <c r="I29" s="658"/>
      <c r="J29" s="658"/>
      <c r="K29" s="556">
        <f>'2. Detailed Budget'!Z108</f>
        <v>0.6</v>
      </c>
      <c r="L29" s="658"/>
      <c r="M29" s="556">
        <f>'2. Detailed Budget'!AG108</f>
        <v>0.6</v>
      </c>
      <c r="N29" s="658"/>
      <c r="O29" s="658"/>
      <c r="P29" s="753"/>
      <c r="T29" s="665"/>
      <c r="U29" s="666"/>
      <c r="V29" s="666"/>
      <c r="W29" s="666"/>
      <c r="X29" s="666"/>
      <c r="Y29" s="666"/>
      <c r="Z29" s="666"/>
      <c r="AA29" s="666"/>
      <c r="AB29" s="666"/>
      <c r="AC29" s="666"/>
      <c r="AD29" s="666"/>
      <c r="AE29" s="667"/>
    </row>
    <row r="30" spans="1:45" x14ac:dyDescent="0.25">
      <c r="A30" s="760" t="s">
        <v>175</v>
      </c>
      <c r="B30" s="761"/>
      <c r="C30" s="761"/>
      <c r="D30" s="492">
        <f>D28*'2. Detailed Budget'!I109</f>
        <v>0</v>
      </c>
      <c r="E30" s="492"/>
      <c r="F30" s="492">
        <f>F28*'2. Detailed Budget'!P109</f>
        <v>0</v>
      </c>
      <c r="G30" s="492"/>
      <c r="H30" s="492">
        <f>H28*'2. Detailed Budget'!W109</f>
        <v>0</v>
      </c>
      <c r="I30" s="492"/>
      <c r="J30" s="492"/>
      <c r="K30" s="492">
        <f>K28*'2. Detailed Budget'!AD109</f>
        <v>0</v>
      </c>
      <c r="L30" s="492"/>
      <c r="M30" s="492">
        <f>M28*'2. Detailed Budget'!AK109</f>
        <v>0</v>
      </c>
      <c r="N30" s="492"/>
      <c r="O30" s="492">
        <f>SUM(D30:N30)</f>
        <v>0</v>
      </c>
      <c r="P30" s="493"/>
      <c r="T30" s="665"/>
      <c r="U30" s="666"/>
      <c r="V30" s="666"/>
      <c r="W30" s="666"/>
      <c r="X30" s="666"/>
      <c r="Y30" s="666"/>
      <c r="Z30" s="666"/>
      <c r="AA30" s="666"/>
      <c r="AB30" s="666"/>
      <c r="AC30" s="666"/>
      <c r="AD30" s="666"/>
      <c r="AE30" s="667"/>
    </row>
    <row r="31" spans="1:45" ht="12" customHeight="1" x14ac:dyDescent="0.25">
      <c r="A31" s="792" t="s">
        <v>176</v>
      </c>
      <c r="B31" s="792"/>
      <c r="C31" s="792"/>
      <c r="D31" s="659">
        <f>D30-'2. Detailed Budget'!I110</f>
        <v>0</v>
      </c>
      <c r="E31" s="659"/>
      <c r="F31" s="659">
        <f>F30-'2. Detailed Budget'!P110</f>
        <v>0</v>
      </c>
      <c r="G31" s="659"/>
      <c r="H31" s="659">
        <f>H30-'2. Detailed Budget'!W110</f>
        <v>0</v>
      </c>
      <c r="I31" s="659"/>
      <c r="J31" s="659"/>
      <c r="K31" s="659">
        <f>K30-'2. Detailed Budget'!AD110</f>
        <v>0</v>
      </c>
      <c r="L31" s="659"/>
      <c r="M31" s="659">
        <f>M30-'2. Detailed Budget'!AK110</f>
        <v>0</v>
      </c>
      <c r="N31" s="659"/>
      <c r="O31" s="659">
        <f>SUM(D31:N31)</f>
        <v>0</v>
      </c>
      <c r="P31" s="754"/>
      <c r="T31" s="665"/>
      <c r="U31" s="666"/>
      <c r="V31" s="666"/>
      <c r="W31" s="666"/>
      <c r="X31" s="666"/>
      <c r="Y31" s="666"/>
      <c r="Z31" s="666"/>
      <c r="AA31" s="666"/>
      <c r="AB31" s="666"/>
      <c r="AC31" s="666"/>
      <c r="AD31" s="666"/>
      <c r="AE31" s="667"/>
    </row>
    <row r="32" spans="1:45" ht="12.75" customHeight="1" x14ac:dyDescent="0.25">
      <c r="A32" s="786" t="s">
        <v>177</v>
      </c>
      <c r="B32" s="787"/>
      <c r="C32" s="788"/>
      <c r="D32" s="677">
        <f>D28*H24</f>
        <v>0</v>
      </c>
      <c r="E32" s="678"/>
      <c r="F32" s="677">
        <f>F28*P24</f>
        <v>0</v>
      </c>
      <c r="G32" s="678"/>
      <c r="H32" s="677">
        <f>H28*X24</f>
        <v>0</v>
      </c>
      <c r="I32" s="789"/>
      <c r="J32" s="678"/>
      <c r="K32" s="677">
        <f>K28*AF24</f>
        <v>0</v>
      </c>
      <c r="L32" s="678"/>
      <c r="M32" s="677">
        <f>M28*AN24</f>
        <v>0</v>
      </c>
      <c r="N32" s="678"/>
      <c r="O32" s="677">
        <f>SUM(D32:N32)</f>
        <v>0</v>
      </c>
      <c r="P32" s="679"/>
      <c r="T32" s="665"/>
      <c r="U32" s="666"/>
      <c r="V32" s="666"/>
      <c r="W32" s="666"/>
      <c r="X32" s="666"/>
      <c r="Y32" s="666"/>
      <c r="Z32" s="666"/>
      <c r="AA32" s="666"/>
      <c r="AB32" s="666"/>
      <c r="AC32" s="666"/>
      <c r="AD32" s="666"/>
      <c r="AE32" s="667"/>
    </row>
    <row r="33" spans="1:31" ht="15" customHeight="1" thickBot="1" x14ac:dyDescent="0.3">
      <c r="A33" s="793" t="s">
        <v>178</v>
      </c>
      <c r="B33" s="794"/>
      <c r="C33" s="794"/>
      <c r="D33" s="660" t="s">
        <v>179</v>
      </c>
      <c r="E33" s="660"/>
      <c r="F33" s="675" t="s">
        <v>53</v>
      </c>
      <c r="G33" s="671"/>
      <c r="H33" s="671"/>
      <c r="I33" s="671"/>
      <c r="J33" s="671"/>
      <c r="K33" s="671"/>
      <c r="L33" s="671"/>
      <c r="M33" s="671"/>
      <c r="N33" s="671"/>
      <c r="O33" s="671"/>
      <c r="P33" s="672"/>
      <c r="T33" s="668"/>
      <c r="U33" s="669"/>
      <c r="V33" s="669"/>
      <c r="W33" s="669"/>
      <c r="X33" s="669"/>
      <c r="Y33" s="669"/>
      <c r="Z33" s="669"/>
      <c r="AA33" s="669"/>
      <c r="AB33" s="669"/>
      <c r="AC33" s="669"/>
      <c r="AD33" s="669"/>
      <c r="AE33" s="670"/>
    </row>
    <row r="34" spans="1:31" ht="12.6" thickBot="1" x14ac:dyDescent="0.3">
      <c r="A34" s="655" t="s">
        <v>180</v>
      </c>
      <c r="B34" s="656"/>
      <c r="C34" s="656"/>
      <c r="D34" s="661" t="s">
        <v>181</v>
      </c>
      <c r="E34" s="661"/>
      <c r="F34" s="676"/>
      <c r="G34" s="673"/>
      <c r="H34" s="673"/>
      <c r="I34" s="673"/>
      <c r="J34" s="673"/>
      <c r="K34" s="673"/>
      <c r="L34" s="673"/>
      <c r="M34" s="673"/>
      <c r="N34" s="673"/>
      <c r="O34" s="673"/>
      <c r="P34" s="674"/>
    </row>
    <row r="35" spans="1:31" ht="12.6" thickBot="1" x14ac:dyDescent="0.3"/>
    <row r="36" spans="1:31" ht="12.6" hidden="1" thickBot="1" x14ac:dyDescent="0.3"/>
    <row r="37" spans="1:31" ht="12.6" thickTop="1" x14ac:dyDescent="0.25">
      <c r="A37" s="746" t="s">
        <v>182</v>
      </c>
      <c r="B37" s="747"/>
      <c r="C37" s="747"/>
      <c r="D37" s="747"/>
      <c r="E37" s="747"/>
      <c r="F37" s="747"/>
      <c r="G37" s="747"/>
      <c r="H37" s="747"/>
      <c r="I37" s="747"/>
      <c r="J37" s="748"/>
    </row>
    <row r="38" spans="1:31" x14ac:dyDescent="0.25">
      <c r="A38" s="784"/>
      <c r="B38" s="305"/>
      <c r="C38" s="305"/>
      <c r="D38" s="711" t="s">
        <v>183</v>
      </c>
      <c r="E38" s="711"/>
      <c r="F38" s="711" t="s">
        <v>184</v>
      </c>
      <c r="G38" s="711"/>
      <c r="H38" s="711" t="s">
        <v>78</v>
      </c>
      <c r="I38" s="711"/>
      <c r="J38" s="745"/>
    </row>
    <row r="39" spans="1:31" x14ac:dyDescent="0.25">
      <c r="A39" s="785" t="s">
        <v>185</v>
      </c>
      <c r="B39" s="527"/>
      <c r="C39" s="527"/>
      <c r="D39" s="780">
        <f>AS24</f>
        <v>0</v>
      </c>
      <c r="E39" s="781"/>
      <c r="F39" s="780">
        <f>O32</f>
        <v>0</v>
      </c>
      <c r="G39" s="781"/>
      <c r="H39" s="780">
        <f>SUM(D39:G39)</f>
        <v>0</v>
      </c>
      <c r="I39" s="781"/>
      <c r="J39" s="783"/>
    </row>
    <row r="40" spans="1:31" x14ac:dyDescent="0.25">
      <c r="A40" s="785" t="s">
        <v>186</v>
      </c>
      <c r="B40" s="527"/>
      <c r="C40" s="527"/>
      <c r="D40" s="782"/>
      <c r="E40" s="782"/>
      <c r="F40" s="780">
        <f>O31</f>
        <v>0</v>
      </c>
      <c r="G40" s="781"/>
      <c r="H40" s="780">
        <f>F40</f>
        <v>0</v>
      </c>
      <c r="I40" s="781"/>
      <c r="J40" s="783"/>
    </row>
    <row r="41" spans="1:31" ht="12.6" thickBot="1" x14ac:dyDescent="0.3">
      <c r="A41" s="767" t="s">
        <v>187</v>
      </c>
      <c r="B41" s="768"/>
      <c r="C41" s="768"/>
      <c r="D41" s="765">
        <f>SUM(D39:E40)</f>
        <v>0</v>
      </c>
      <c r="E41" s="766"/>
      <c r="F41" s="765">
        <f>SUM(F39:G40)</f>
        <v>0</v>
      </c>
      <c r="G41" s="766"/>
      <c r="H41" s="765">
        <f>SUM(H39:J40)</f>
        <v>0</v>
      </c>
      <c r="I41" s="766"/>
      <c r="J41" s="769"/>
    </row>
    <row r="42" spans="1:31" ht="12.6" thickTop="1" x14ac:dyDescent="0.25"/>
  </sheetData>
  <mergeCells count="196">
    <mergeCell ref="F41:G41"/>
    <mergeCell ref="A41:C41"/>
    <mergeCell ref="D41:E41"/>
    <mergeCell ref="H41:J41"/>
    <mergeCell ref="C16:H16"/>
    <mergeCell ref="C17:H17"/>
    <mergeCell ref="A3:B3"/>
    <mergeCell ref="A4:B4"/>
    <mergeCell ref="D39:E39"/>
    <mergeCell ref="D40:E40"/>
    <mergeCell ref="F39:G39"/>
    <mergeCell ref="F40:G40"/>
    <mergeCell ref="H39:J39"/>
    <mergeCell ref="H40:J40"/>
    <mergeCell ref="A38:C38"/>
    <mergeCell ref="A39:C39"/>
    <mergeCell ref="A40:C40"/>
    <mergeCell ref="A32:C32"/>
    <mergeCell ref="D32:E32"/>
    <mergeCell ref="F32:G32"/>
    <mergeCell ref="H32:J32"/>
    <mergeCell ref="A16:B16"/>
    <mergeCell ref="A31:C31"/>
    <mergeCell ref="A33:C33"/>
    <mergeCell ref="D38:E38"/>
    <mergeCell ref="F38:G38"/>
    <mergeCell ref="H38:J38"/>
    <mergeCell ref="A37:J37"/>
    <mergeCell ref="C3:H3"/>
    <mergeCell ref="J3:P3"/>
    <mergeCell ref="M27:N27"/>
    <mergeCell ref="O27:P27"/>
    <mergeCell ref="O28:P28"/>
    <mergeCell ref="O29:P29"/>
    <mergeCell ref="O30:P30"/>
    <mergeCell ref="O31:P31"/>
    <mergeCell ref="A26:P26"/>
    <mergeCell ref="A27:C27"/>
    <mergeCell ref="D27:E27"/>
    <mergeCell ref="F27:G27"/>
    <mergeCell ref="H27:J27"/>
    <mergeCell ref="K27:L27"/>
    <mergeCell ref="A28:C28"/>
    <mergeCell ref="A29:C29"/>
    <mergeCell ref="A30:C30"/>
    <mergeCell ref="M22:N22"/>
    <mergeCell ref="I3:I24"/>
    <mergeCell ref="A24:B24"/>
    <mergeCell ref="R3:X3"/>
    <mergeCell ref="U22:V22"/>
    <mergeCell ref="J16:P16"/>
    <mergeCell ref="J17:P17"/>
    <mergeCell ref="R16:X16"/>
    <mergeCell ref="R17:X17"/>
    <mergeCell ref="M4:P4"/>
    <mergeCell ref="M7:N7"/>
    <mergeCell ref="M6:N6"/>
    <mergeCell ref="U11:V11"/>
    <mergeCell ref="M10:N10"/>
    <mergeCell ref="U10:V10"/>
    <mergeCell ref="U9:V9"/>
    <mergeCell ref="M8:N8"/>
    <mergeCell ref="U8:V8"/>
    <mergeCell ref="M21:N21"/>
    <mergeCell ref="M20:N20"/>
    <mergeCell ref="U20:V20"/>
    <mergeCell ref="U6:V6"/>
    <mergeCell ref="AC7:AD7"/>
    <mergeCell ref="AK7:AL7"/>
    <mergeCell ref="AP10:AQ10"/>
    <mergeCell ref="AP9:AQ9"/>
    <mergeCell ref="AP17:AS17"/>
    <mergeCell ref="M24:N24"/>
    <mergeCell ref="M23:N23"/>
    <mergeCell ref="U23:V23"/>
    <mergeCell ref="AP24:AQ24"/>
    <mergeCell ref="U24:V24"/>
    <mergeCell ref="AC24:AD24"/>
    <mergeCell ref="AK24:AL24"/>
    <mergeCell ref="AC23:AD23"/>
    <mergeCell ref="AK23:AL23"/>
    <mergeCell ref="AP23:AQ23"/>
    <mergeCell ref="M9:N9"/>
    <mergeCell ref="AC9:AD9"/>
    <mergeCell ref="AK9:AL9"/>
    <mergeCell ref="U13:V13"/>
    <mergeCell ref="U12:V12"/>
    <mergeCell ref="AC13:AD13"/>
    <mergeCell ref="U7:V7"/>
    <mergeCell ref="AP21:AQ21"/>
    <mergeCell ref="AC20:AD20"/>
    <mergeCell ref="A1:AS1"/>
    <mergeCell ref="A2:AS2"/>
    <mergeCell ref="AP3:AS3"/>
    <mergeCell ref="AK4:AN4"/>
    <mergeCell ref="AP4:AS4"/>
    <mergeCell ref="M5:N5"/>
    <mergeCell ref="U5:V5"/>
    <mergeCell ref="AC5:AD5"/>
    <mergeCell ref="AK5:AL5"/>
    <mergeCell ref="AP5:AQ5"/>
    <mergeCell ref="U4:X4"/>
    <mergeCell ref="AC4:AF4"/>
    <mergeCell ref="F4:H4"/>
    <mergeCell ref="Z3:AF3"/>
    <mergeCell ref="AO3:AO24"/>
    <mergeCell ref="AP22:AQ22"/>
    <mergeCell ref="AP14:AQ14"/>
    <mergeCell ref="AP15:AQ15"/>
    <mergeCell ref="AC8:AD8"/>
    <mergeCell ref="AP13:AQ13"/>
    <mergeCell ref="AP7:AQ7"/>
    <mergeCell ref="AC6:AD6"/>
    <mergeCell ref="AK6:AL6"/>
    <mergeCell ref="AP6:AQ6"/>
    <mergeCell ref="AK20:AL20"/>
    <mergeCell ref="AP20:AQ20"/>
    <mergeCell ref="AC11:AD11"/>
    <mergeCell ref="AK11:AL11"/>
    <mergeCell ref="AP11:AQ11"/>
    <mergeCell ref="AC10:AD10"/>
    <mergeCell ref="AP19:AQ19"/>
    <mergeCell ref="AC18:AD18"/>
    <mergeCell ref="AK18:AL18"/>
    <mergeCell ref="AP18:AQ18"/>
    <mergeCell ref="AC12:AD12"/>
    <mergeCell ref="AK12:AL12"/>
    <mergeCell ref="AP12:AQ12"/>
    <mergeCell ref="AP16:AS16"/>
    <mergeCell ref="AP8:AQ8"/>
    <mergeCell ref="AH17:AN17"/>
    <mergeCell ref="U14:V14"/>
    <mergeCell ref="U15:V15"/>
    <mergeCell ref="AC14:AD14"/>
    <mergeCell ref="AC15:AD15"/>
    <mergeCell ref="AK14:AL14"/>
    <mergeCell ref="AK15:AL15"/>
    <mergeCell ref="AK13:AL13"/>
    <mergeCell ref="AK10:AL10"/>
    <mergeCell ref="AK22:AL22"/>
    <mergeCell ref="C4:E4"/>
    <mergeCell ref="J4:L4"/>
    <mergeCell ref="R4:T4"/>
    <mergeCell ref="Z4:AB4"/>
    <mergeCell ref="U21:V21"/>
    <mergeCell ref="AC21:AD21"/>
    <mergeCell ref="AK21:AL21"/>
    <mergeCell ref="M19:N19"/>
    <mergeCell ref="M18:N18"/>
    <mergeCell ref="U18:V18"/>
    <mergeCell ref="U19:V19"/>
    <mergeCell ref="AC19:AD19"/>
    <mergeCell ref="AK19:AL19"/>
    <mergeCell ref="M14:N14"/>
    <mergeCell ref="M15:N15"/>
    <mergeCell ref="AK8:AL8"/>
    <mergeCell ref="M13:N13"/>
    <mergeCell ref="M12:N12"/>
    <mergeCell ref="Q3:Q24"/>
    <mergeCell ref="M11:N11"/>
    <mergeCell ref="AH3:AN3"/>
    <mergeCell ref="AH4:AJ4"/>
    <mergeCell ref="AH16:AN16"/>
    <mergeCell ref="F30:G30"/>
    <mergeCell ref="F31:G31"/>
    <mergeCell ref="H28:J28"/>
    <mergeCell ref="H29:J29"/>
    <mergeCell ref="H30:J30"/>
    <mergeCell ref="H31:J31"/>
    <mergeCell ref="AC22:AD22"/>
    <mergeCell ref="Z16:AF16"/>
    <mergeCell ref="Z17:AF17"/>
    <mergeCell ref="A34:C34"/>
    <mergeCell ref="D28:E28"/>
    <mergeCell ref="D29:E29"/>
    <mergeCell ref="D30:E30"/>
    <mergeCell ref="D31:E31"/>
    <mergeCell ref="D33:E33"/>
    <mergeCell ref="D34:E34"/>
    <mergeCell ref="T27:AE27"/>
    <mergeCell ref="T28:AE33"/>
    <mergeCell ref="K28:L28"/>
    <mergeCell ref="K29:L29"/>
    <mergeCell ref="K30:L30"/>
    <mergeCell ref="K31:L31"/>
    <mergeCell ref="G33:P34"/>
    <mergeCell ref="F33:F34"/>
    <mergeCell ref="K32:L32"/>
    <mergeCell ref="M32:N32"/>
    <mergeCell ref="O32:P32"/>
    <mergeCell ref="M28:N28"/>
    <mergeCell ref="M29:N29"/>
    <mergeCell ref="M30:N30"/>
    <mergeCell ref="M31:N31"/>
    <mergeCell ref="F28:G28"/>
    <mergeCell ref="F29:G29"/>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'Drop-Downs'!$D$28:$D$29</xm:f>
          </x14:formula1>
          <xm:sqref>D33:E33</xm:sqref>
        </x14:dataValidation>
        <x14:dataValidation type="list" allowBlank="1" showInputMessage="1" showErrorMessage="1">
          <x14:formula1>
            <xm:f>'Drop-Downs'!$A$28:$A$31</xm:f>
          </x14:formula1>
          <xm:sqref>D28:N28</xm:sqref>
        </x14:dataValidation>
        <x14:dataValidation type="list" allowBlank="1" showInputMessage="1" showErrorMessage="1">
          <x14:formula1>
            <xm:f>'Drop-Downs'!$D$34:$D$36</xm:f>
          </x14:formula1>
          <xm:sqref>D34:E34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N61"/>
  <sheetViews>
    <sheetView showZeros="0" workbookViewId="0">
      <selection activeCell="P23" sqref="P23"/>
    </sheetView>
  </sheetViews>
  <sheetFormatPr defaultColWidth="9.109375" defaultRowHeight="13.8" x14ac:dyDescent="0.3"/>
  <cols>
    <col min="1" max="1" width="2.33203125" style="1" customWidth="1"/>
    <col min="2" max="2" width="20.44140625" style="1" customWidth="1"/>
    <col min="3" max="3" width="43.5546875" style="1" customWidth="1"/>
    <col min="4" max="4" width="19" style="1" customWidth="1"/>
    <col min="5" max="5" width="26.6640625" style="1" customWidth="1"/>
    <col min="6" max="6" width="9.109375" style="1"/>
    <col min="7" max="7" width="2.33203125" style="1" customWidth="1"/>
    <col min="8" max="16384" width="9.109375" style="1"/>
  </cols>
  <sheetData>
    <row r="1" spans="2:14" ht="14.4" thickBot="1" x14ac:dyDescent="0.35"/>
    <row r="2" spans="2:14" ht="14.4" thickBot="1" x14ac:dyDescent="0.35">
      <c r="B2" s="811"/>
      <c r="C2" s="812"/>
      <c r="D2" s="812"/>
      <c r="E2" s="813"/>
    </row>
    <row r="3" spans="2:14" x14ac:dyDescent="0.3">
      <c r="B3" s="814"/>
      <c r="C3" s="815"/>
      <c r="D3" s="815"/>
      <c r="E3" s="816"/>
      <c r="H3" s="795" t="s">
        <v>20</v>
      </c>
      <c r="I3" s="796"/>
      <c r="J3" s="796"/>
      <c r="K3" s="796"/>
      <c r="L3" s="796"/>
      <c r="M3" s="796"/>
      <c r="N3" s="797"/>
    </row>
    <row r="4" spans="2:14" ht="12.75" customHeight="1" x14ac:dyDescent="0.3">
      <c r="B4" s="814"/>
      <c r="C4" s="815"/>
      <c r="D4" s="815"/>
      <c r="E4" s="816"/>
      <c r="H4" s="798" t="s">
        <v>188</v>
      </c>
      <c r="I4" s="799"/>
      <c r="J4" s="799"/>
      <c r="K4" s="799"/>
      <c r="L4" s="799"/>
      <c r="M4" s="799"/>
      <c r="N4" s="800"/>
    </row>
    <row r="5" spans="2:14" ht="37.5" customHeight="1" x14ac:dyDescent="0.3">
      <c r="B5" s="817"/>
      <c r="C5" s="818"/>
      <c r="D5" s="818"/>
      <c r="E5" s="819"/>
      <c r="H5" s="798"/>
      <c r="I5" s="799"/>
      <c r="J5" s="799"/>
      <c r="K5" s="799"/>
      <c r="L5" s="799"/>
      <c r="M5" s="799"/>
      <c r="N5" s="800"/>
    </row>
    <row r="6" spans="2:14" x14ac:dyDescent="0.3">
      <c r="B6" s="158" t="s">
        <v>54</v>
      </c>
      <c r="C6" s="827">
        <f>'2. Detailed Budget'!$C$6</f>
        <v>0</v>
      </c>
      <c r="D6" s="827"/>
      <c r="E6" s="828"/>
      <c r="H6" s="798"/>
      <c r="I6" s="799"/>
      <c r="J6" s="799"/>
      <c r="K6" s="799"/>
      <c r="L6" s="799"/>
      <c r="M6" s="799"/>
      <c r="N6" s="800"/>
    </row>
    <row r="7" spans="2:14" ht="14.4" thickBot="1" x14ac:dyDescent="0.35">
      <c r="B7" s="158" t="s">
        <v>55</v>
      </c>
      <c r="C7" s="827">
        <f>'2. Detailed Budget'!$C$7</f>
        <v>0</v>
      </c>
      <c r="D7" s="827"/>
      <c r="E7" s="828"/>
      <c r="H7" s="801"/>
      <c r="I7" s="802"/>
      <c r="J7" s="802"/>
      <c r="K7" s="802"/>
      <c r="L7" s="802"/>
      <c r="M7" s="802"/>
      <c r="N7" s="803"/>
    </row>
    <row r="8" spans="2:14" x14ac:dyDescent="0.3">
      <c r="B8" s="158" t="s">
        <v>56</v>
      </c>
      <c r="C8" s="157">
        <f>'2. Detailed Budget'!$C$8</f>
        <v>0</v>
      </c>
      <c r="D8" s="152" t="s">
        <v>45</v>
      </c>
      <c r="E8" s="215">
        <f>'2. Detailed Budget'!C9</f>
        <v>0</v>
      </c>
      <c r="H8" s="188"/>
      <c r="I8" s="188"/>
      <c r="J8" s="188"/>
      <c r="K8" s="188"/>
      <c r="L8" s="188"/>
      <c r="M8" s="188"/>
      <c r="N8" s="188"/>
    </row>
    <row r="9" spans="2:14" x14ac:dyDescent="0.3">
      <c r="B9" s="158" t="s">
        <v>189</v>
      </c>
      <c r="C9" s="151"/>
      <c r="D9" s="152" t="s">
        <v>46</v>
      </c>
      <c r="E9" s="215">
        <f>'2. Detailed Budget'!F9</f>
        <v>0</v>
      </c>
    </row>
    <row r="10" spans="2:14" x14ac:dyDescent="0.3">
      <c r="B10" s="158" t="s">
        <v>190</v>
      </c>
      <c r="C10" s="151"/>
      <c r="D10" s="152" t="s">
        <v>58</v>
      </c>
      <c r="E10" s="159" t="str">
        <f>'2. Detailed Budget'!J9</f>
        <v>Funding Agency Budget</v>
      </c>
    </row>
    <row r="11" spans="2:14" ht="3" customHeight="1" x14ac:dyDescent="0.3">
      <c r="B11" s="163"/>
      <c r="C11" s="164"/>
      <c r="D11" s="164"/>
      <c r="E11" s="165"/>
    </row>
    <row r="12" spans="2:14" x14ac:dyDescent="0.3">
      <c r="B12" s="820" t="s">
        <v>191</v>
      </c>
      <c r="C12" s="821"/>
      <c r="D12" s="821"/>
      <c r="E12" s="822"/>
    </row>
    <row r="13" spans="2:14" x14ac:dyDescent="0.3">
      <c r="B13" s="820"/>
      <c r="C13" s="821"/>
      <c r="D13" s="821"/>
      <c r="E13" s="822"/>
    </row>
    <row r="14" spans="2:14" x14ac:dyDescent="0.3">
      <c r="B14" s="820"/>
      <c r="C14" s="821"/>
      <c r="D14" s="821"/>
      <c r="E14" s="822"/>
    </row>
    <row r="15" spans="2:14" x14ac:dyDescent="0.3">
      <c r="B15" s="825" t="s">
        <v>192</v>
      </c>
      <c r="C15" s="826"/>
      <c r="D15" s="153" t="s">
        <v>193</v>
      </c>
      <c r="E15" s="160" t="s">
        <v>194</v>
      </c>
    </row>
    <row r="16" spans="2:14" x14ac:dyDescent="0.3">
      <c r="B16" s="804" t="s">
        <v>76</v>
      </c>
      <c r="C16" s="805"/>
      <c r="D16" s="805"/>
      <c r="E16" s="806"/>
    </row>
    <row r="17" spans="2:5" x14ac:dyDescent="0.3">
      <c r="B17" s="807" t="s">
        <v>195</v>
      </c>
      <c r="C17" s="808"/>
      <c r="D17" s="154">
        <v>61010</v>
      </c>
      <c r="E17" s="161">
        <f>'2. Detailed Budget'!AT33</f>
        <v>0</v>
      </c>
    </row>
    <row r="18" spans="2:5" x14ac:dyDescent="0.3">
      <c r="B18" s="807" t="s">
        <v>196</v>
      </c>
      <c r="C18" s="808"/>
      <c r="D18" s="154">
        <v>61013</v>
      </c>
      <c r="E18" s="161">
        <f>'2. Detailed Budget'!AU33</f>
        <v>0</v>
      </c>
    </row>
    <row r="19" spans="2:5" x14ac:dyDescent="0.3">
      <c r="B19" s="807" t="s">
        <v>197</v>
      </c>
      <c r="C19" s="808"/>
      <c r="D19" s="154">
        <v>61016</v>
      </c>
      <c r="E19" s="161">
        <f>'2. Detailed Budget'!AS33</f>
        <v>0</v>
      </c>
    </row>
    <row r="20" spans="2:5" x14ac:dyDescent="0.3">
      <c r="B20" s="807" t="s">
        <v>91</v>
      </c>
      <c r="C20" s="808"/>
      <c r="D20" s="154">
        <v>61130</v>
      </c>
      <c r="E20" s="161">
        <f>SUM('2. Detailed Budget'!AO35:AO40)</f>
        <v>0</v>
      </c>
    </row>
    <row r="21" spans="2:5" x14ac:dyDescent="0.3">
      <c r="B21" s="807" t="s">
        <v>198</v>
      </c>
      <c r="C21" s="808"/>
      <c r="D21" s="154">
        <v>61055</v>
      </c>
      <c r="E21" s="161">
        <f>SUM('2. Detailed Budget'!AO43:AO46)</f>
        <v>0</v>
      </c>
    </row>
    <row r="22" spans="2:5" x14ac:dyDescent="0.3">
      <c r="B22" s="807" t="s">
        <v>199</v>
      </c>
      <c r="C22" s="808"/>
      <c r="D22" s="154">
        <v>61050</v>
      </c>
      <c r="E22" s="161">
        <f>SUM('2. Detailed Budget'!AO48:AO51)</f>
        <v>0</v>
      </c>
    </row>
    <row r="23" spans="2:5" x14ac:dyDescent="0.3">
      <c r="B23" s="807" t="s">
        <v>200</v>
      </c>
      <c r="C23" s="808"/>
      <c r="D23" s="154">
        <v>61530</v>
      </c>
      <c r="E23" s="161">
        <f>SUM('2. Detailed Budget'!AO52:AO53)</f>
        <v>0</v>
      </c>
    </row>
    <row r="24" spans="2:5" x14ac:dyDescent="0.3">
      <c r="B24" s="823" t="s">
        <v>201</v>
      </c>
      <c r="C24" s="824"/>
      <c r="D24" s="154">
        <v>62113</v>
      </c>
      <c r="E24" s="161">
        <f>'2. Detailed Budget'!AP54</f>
        <v>0</v>
      </c>
    </row>
    <row r="25" spans="2:5" x14ac:dyDescent="0.3">
      <c r="B25" s="804" t="s">
        <v>202</v>
      </c>
      <c r="C25" s="805"/>
      <c r="D25" s="805"/>
      <c r="E25" s="806"/>
    </row>
    <row r="26" spans="2:5" x14ac:dyDescent="0.3">
      <c r="B26" s="809" t="s">
        <v>203</v>
      </c>
      <c r="C26" s="810"/>
      <c r="D26" s="154">
        <v>73003</v>
      </c>
      <c r="E26" s="161">
        <f>'2. Detailed Budget'!AP58</f>
        <v>0</v>
      </c>
    </row>
    <row r="27" spans="2:5" x14ac:dyDescent="0.3">
      <c r="B27" s="809" t="s">
        <v>204</v>
      </c>
      <c r="C27" s="810"/>
      <c r="D27" s="154">
        <v>73005</v>
      </c>
      <c r="E27" s="161">
        <f>'2. Detailed Budget'!AP59</f>
        <v>0</v>
      </c>
    </row>
    <row r="28" spans="2:5" x14ac:dyDescent="0.3">
      <c r="B28" s="809" t="s">
        <v>205</v>
      </c>
      <c r="C28" s="810"/>
      <c r="D28" s="154">
        <v>73006</v>
      </c>
      <c r="E28" s="161">
        <f>'2. Detailed Budget'!AP60</f>
        <v>0</v>
      </c>
    </row>
    <row r="29" spans="2:5" x14ac:dyDescent="0.3">
      <c r="B29" s="804" t="s">
        <v>112</v>
      </c>
      <c r="C29" s="805"/>
      <c r="D29" s="805"/>
      <c r="E29" s="806"/>
    </row>
    <row r="30" spans="2:5" x14ac:dyDescent="0.3">
      <c r="B30" s="809" t="s">
        <v>206</v>
      </c>
      <c r="C30" s="810"/>
      <c r="D30" s="154">
        <v>73021</v>
      </c>
      <c r="E30" s="161">
        <f>'2. Detailed Budget'!AP63</f>
        <v>0</v>
      </c>
    </row>
    <row r="31" spans="2:5" x14ac:dyDescent="0.3">
      <c r="B31" s="809" t="s">
        <v>207</v>
      </c>
      <c r="C31" s="810"/>
      <c r="D31" s="154">
        <v>73030</v>
      </c>
      <c r="E31" s="161">
        <f>'2. Detailed Budget'!AP64</f>
        <v>0</v>
      </c>
    </row>
    <row r="32" spans="2:5" x14ac:dyDescent="0.3">
      <c r="B32" s="804" t="s">
        <v>208</v>
      </c>
      <c r="C32" s="805"/>
      <c r="D32" s="805"/>
      <c r="E32" s="806"/>
    </row>
    <row r="33" spans="2:5" x14ac:dyDescent="0.3">
      <c r="B33" s="807" t="s">
        <v>209</v>
      </c>
      <c r="C33" s="808"/>
      <c r="D33" s="154">
        <v>74600</v>
      </c>
      <c r="E33" s="161">
        <f>'2. Detailed Budget'!AP68</f>
        <v>0</v>
      </c>
    </row>
    <row r="34" spans="2:5" x14ac:dyDescent="0.3">
      <c r="B34" s="807" t="s">
        <v>91</v>
      </c>
      <c r="C34" s="808"/>
      <c r="D34" s="154">
        <v>74601</v>
      </c>
      <c r="E34" s="161">
        <f>'2. Detailed Budget'!AP67+'2. Detailed Budget'!AP69+'2. Detailed Budget'!AP70+'2. Detailed Budget'!AP71</f>
        <v>0</v>
      </c>
    </row>
    <row r="35" spans="2:5" x14ac:dyDescent="0.3">
      <c r="B35" s="804" t="s">
        <v>115</v>
      </c>
      <c r="C35" s="805"/>
      <c r="D35" s="805"/>
      <c r="E35" s="806"/>
    </row>
    <row r="36" spans="2:5" x14ac:dyDescent="0.3">
      <c r="B36" s="807" t="s">
        <v>210</v>
      </c>
      <c r="C36" s="808"/>
      <c r="D36" s="154">
        <v>73304</v>
      </c>
      <c r="E36" s="161">
        <f>'2. Detailed Budget'!AP74</f>
        <v>0</v>
      </c>
    </row>
    <row r="37" spans="2:5" x14ac:dyDescent="0.3">
      <c r="B37" s="807" t="s">
        <v>211</v>
      </c>
      <c r="C37" s="808"/>
      <c r="D37" s="154">
        <v>73487</v>
      </c>
      <c r="E37" s="161">
        <f>'2. Detailed Budget'!AP75</f>
        <v>0</v>
      </c>
    </row>
    <row r="38" spans="2:5" x14ac:dyDescent="0.3">
      <c r="B38" s="807" t="s">
        <v>212</v>
      </c>
      <c r="C38" s="808"/>
      <c r="D38" s="154">
        <v>74800</v>
      </c>
      <c r="E38" s="161">
        <f>'2. Detailed Budget'!AP76</f>
        <v>0</v>
      </c>
    </row>
    <row r="39" spans="2:5" x14ac:dyDescent="0.3">
      <c r="B39" s="807" t="s">
        <v>213</v>
      </c>
      <c r="C39" s="808"/>
      <c r="D39" s="154">
        <v>73066</v>
      </c>
      <c r="E39" s="161">
        <f>'2. Detailed Budget'!AP77</f>
        <v>0</v>
      </c>
    </row>
    <row r="40" spans="2:5" x14ac:dyDescent="0.3">
      <c r="B40" s="807" t="s">
        <v>214</v>
      </c>
      <c r="C40" s="808"/>
      <c r="D40" s="154">
        <v>74233</v>
      </c>
      <c r="E40" s="161">
        <f>'2. Detailed Budget'!AP87</f>
        <v>0</v>
      </c>
    </row>
    <row r="41" spans="2:5" x14ac:dyDescent="0.3">
      <c r="B41" s="807" t="s">
        <v>215</v>
      </c>
      <c r="C41" s="808"/>
      <c r="D41" s="154">
        <v>74517</v>
      </c>
      <c r="E41" s="161">
        <f>'2. Detailed Budget'!AP88</f>
        <v>0</v>
      </c>
    </row>
    <row r="42" spans="2:5" x14ac:dyDescent="0.3">
      <c r="B42" s="807" t="s">
        <v>216</v>
      </c>
      <c r="C42" s="808"/>
      <c r="D42" s="154">
        <v>78010</v>
      </c>
      <c r="E42" s="161">
        <f>'2. Detailed Budget'!AP89</f>
        <v>0</v>
      </c>
    </row>
    <row r="43" spans="2:5" x14ac:dyDescent="0.3">
      <c r="B43" s="807" t="s">
        <v>133</v>
      </c>
      <c r="C43" s="837"/>
      <c r="D43" s="156"/>
      <c r="E43" s="161">
        <f>'2. Detailed Budget'!AP90</f>
        <v>0</v>
      </c>
    </row>
    <row r="44" spans="2:5" x14ac:dyDescent="0.3">
      <c r="B44" s="183" t="s">
        <v>91</v>
      </c>
      <c r="C44" s="184">
        <f>'2. Detailed Budget'!E91</f>
        <v>0</v>
      </c>
      <c r="D44" s="148"/>
      <c r="E44" s="161">
        <f>'2. Detailed Budget'!AP91</f>
        <v>0</v>
      </c>
    </row>
    <row r="45" spans="2:5" x14ac:dyDescent="0.3">
      <c r="B45" s="183" t="s">
        <v>91</v>
      </c>
      <c r="C45" s="184">
        <f>'2. Detailed Budget'!E92</f>
        <v>0</v>
      </c>
      <c r="D45" s="148"/>
      <c r="E45" s="161">
        <f>'2. Detailed Budget'!AP92</f>
        <v>0</v>
      </c>
    </row>
    <row r="46" spans="2:5" x14ac:dyDescent="0.3">
      <c r="B46" s="183" t="s">
        <v>91</v>
      </c>
      <c r="C46" s="184">
        <f>'2. Detailed Budget'!E93</f>
        <v>0</v>
      </c>
      <c r="D46" s="148"/>
      <c r="E46" s="161">
        <f>'2. Detailed Budget'!AP93</f>
        <v>0</v>
      </c>
    </row>
    <row r="47" spans="2:5" x14ac:dyDescent="0.3">
      <c r="B47" s="183" t="s">
        <v>91</v>
      </c>
      <c r="C47" s="184">
        <f>'2. Detailed Budget'!E94</f>
        <v>0</v>
      </c>
      <c r="D47" s="148"/>
      <c r="E47" s="161">
        <f>'2. Detailed Budget'!AP94</f>
        <v>0</v>
      </c>
    </row>
    <row r="48" spans="2:5" x14ac:dyDescent="0.3">
      <c r="B48" s="804" t="s">
        <v>217</v>
      </c>
      <c r="C48" s="805"/>
      <c r="D48" s="805"/>
      <c r="E48" s="806"/>
    </row>
    <row r="49" spans="2:7" x14ac:dyDescent="0.3">
      <c r="B49" s="807">
        <f>'2. Detailed Budget'!E78</f>
        <v>0</v>
      </c>
      <c r="C49" s="808"/>
      <c r="D49" s="150" t="s">
        <v>90</v>
      </c>
      <c r="E49" s="161">
        <f>'2. Detailed Budget'!AP78</f>
        <v>0</v>
      </c>
    </row>
    <row r="50" spans="2:7" x14ac:dyDescent="0.3">
      <c r="B50" s="809">
        <f>'2. Detailed Budget'!E79</f>
        <v>0</v>
      </c>
      <c r="C50" s="810"/>
      <c r="D50" s="150" t="s">
        <v>90</v>
      </c>
      <c r="E50" s="161">
        <f>'2. Detailed Budget'!AP79</f>
        <v>0</v>
      </c>
    </row>
    <row r="51" spans="2:7" x14ac:dyDescent="0.3">
      <c r="B51" s="809">
        <f>'2. Detailed Budget'!E80</f>
        <v>0</v>
      </c>
      <c r="C51" s="810"/>
      <c r="D51" s="150" t="s">
        <v>90</v>
      </c>
      <c r="E51" s="161">
        <f>'2. Detailed Budget'!AP80</f>
        <v>0</v>
      </c>
    </row>
    <row r="52" spans="2:7" x14ac:dyDescent="0.3">
      <c r="B52" s="809">
        <f>'2. Detailed Budget'!E81</f>
        <v>0</v>
      </c>
      <c r="C52" s="810"/>
      <c r="D52" s="150" t="s">
        <v>90</v>
      </c>
      <c r="E52" s="161">
        <f>'2. Detailed Budget'!AP81</f>
        <v>0</v>
      </c>
    </row>
    <row r="53" spans="2:7" x14ac:dyDescent="0.3">
      <c r="B53" s="809">
        <f>'2. Detailed Budget'!E82</f>
        <v>0</v>
      </c>
      <c r="C53" s="810"/>
      <c r="D53" s="150" t="s">
        <v>90</v>
      </c>
      <c r="E53" s="161">
        <f>'2. Detailed Budget'!AP82</f>
        <v>0</v>
      </c>
    </row>
    <row r="54" spans="2:7" x14ac:dyDescent="0.3">
      <c r="B54" s="809">
        <f>'2. Detailed Budget'!E83</f>
        <v>0</v>
      </c>
      <c r="C54" s="810"/>
      <c r="D54" s="150" t="s">
        <v>90</v>
      </c>
      <c r="E54" s="161">
        <f>'2. Detailed Budget'!AP83</f>
        <v>0</v>
      </c>
    </row>
    <row r="55" spans="2:7" x14ac:dyDescent="0.3">
      <c r="B55" s="809">
        <f>'2. Detailed Budget'!E84</f>
        <v>0</v>
      </c>
      <c r="C55" s="810"/>
      <c r="D55" s="150" t="s">
        <v>90</v>
      </c>
      <c r="E55" s="161">
        <f>'2. Detailed Budget'!AP84</f>
        <v>0</v>
      </c>
    </row>
    <row r="56" spans="2:7" x14ac:dyDescent="0.3">
      <c r="B56" s="809">
        <f>'2. Detailed Budget'!E85</f>
        <v>0</v>
      </c>
      <c r="C56" s="810"/>
      <c r="D56" s="150" t="s">
        <v>90</v>
      </c>
      <c r="E56" s="161">
        <f>'2. Detailed Budget'!AP85</f>
        <v>0</v>
      </c>
    </row>
    <row r="57" spans="2:7" x14ac:dyDescent="0.3">
      <c r="B57" s="809">
        <f>'2. Detailed Budget'!E86</f>
        <v>0</v>
      </c>
      <c r="C57" s="810"/>
      <c r="D57" s="150" t="s">
        <v>90</v>
      </c>
      <c r="E57" s="161">
        <f>'2. Detailed Budget'!AP86</f>
        <v>0</v>
      </c>
    </row>
    <row r="58" spans="2:7" x14ac:dyDescent="0.3">
      <c r="B58" s="834" t="s">
        <v>218</v>
      </c>
      <c r="C58" s="835"/>
      <c r="D58" s="836"/>
      <c r="E58" s="161">
        <f>'2. Detailed Budget'!AP96</f>
        <v>0</v>
      </c>
      <c r="G58" s="2"/>
    </row>
    <row r="59" spans="2:7" x14ac:dyDescent="0.3">
      <c r="B59" s="834" t="s">
        <v>219</v>
      </c>
      <c r="C59" s="835"/>
      <c r="D59" s="836"/>
      <c r="E59" s="161">
        <f>'2. Detailed Budget'!AP109</f>
        <v>0</v>
      </c>
    </row>
    <row r="60" spans="2:7" x14ac:dyDescent="0.3">
      <c r="B60" s="829" t="s">
        <v>220</v>
      </c>
      <c r="C60" s="830"/>
      <c r="D60" s="155">
        <v>79995</v>
      </c>
      <c r="E60" s="161">
        <f>'2. Detailed Budget'!AP110</f>
        <v>0</v>
      </c>
    </row>
    <row r="61" spans="2:7" ht="14.4" thickBot="1" x14ac:dyDescent="0.35">
      <c r="B61" s="831" t="s">
        <v>221</v>
      </c>
      <c r="C61" s="832"/>
      <c r="D61" s="833"/>
      <c r="E61" s="162">
        <f>'2. Detailed Budget'!AP111</f>
        <v>0</v>
      </c>
    </row>
  </sheetData>
  <mergeCells count="49">
    <mergeCell ref="B48:E48"/>
    <mergeCell ref="B36:C36"/>
    <mergeCell ref="B38:C38"/>
    <mergeCell ref="B42:C42"/>
    <mergeCell ref="B43:C43"/>
    <mergeCell ref="B37:C37"/>
    <mergeCell ref="B39:C39"/>
    <mergeCell ref="B41:C41"/>
    <mergeCell ref="B40:C40"/>
    <mergeCell ref="B60:C60"/>
    <mergeCell ref="B61:D61"/>
    <mergeCell ref="B58:D58"/>
    <mergeCell ref="B59:D59"/>
    <mergeCell ref="B49:C49"/>
    <mergeCell ref="B50:C50"/>
    <mergeCell ref="B51:C51"/>
    <mergeCell ref="B52:C52"/>
    <mergeCell ref="B53:C53"/>
    <mergeCell ref="B54:C54"/>
    <mergeCell ref="B57:C57"/>
    <mergeCell ref="B55:C55"/>
    <mergeCell ref="B56:C56"/>
    <mergeCell ref="B15:C15"/>
    <mergeCell ref="B17:C17"/>
    <mergeCell ref="B18:C18"/>
    <mergeCell ref="C6:E6"/>
    <mergeCell ref="C7:E7"/>
    <mergeCell ref="B23:C23"/>
    <mergeCell ref="B24:C24"/>
    <mergeCell ref="B28:C28"/>
    <mergeCell ref="B25:E25"/>
    <mergeCell ref="B26:C26"/>
    <mergeCell ref="B27:C27"/>
    <mergeCell ref="H3:N3"/>
    <mergeCell ref="H4:N7"/>
    <mergeCell ref="B16:E16"/>
    <mergeCell ref="B35:E35"/>
    <mergeCell ref="B19:C19"/>
    <mergeCell ref="B22:C22"/>
    <mergeCell ref="B31:C31"/>
    <mergeCell ref="B30:C30"/>
    <mergeCell ref="B32:E32"/>
    <mergeCell ref="B33:C33"/>
    <mergeCell ref="B34:C34"/>
    <mergeCell ref="B2:E5"/>
    <mergeCell ref="B12:E14"/>
    <mergeCell ref="B20:C20"/>
    <mergeCell ref="B21:C21"/>
    <mergeCell ref="B29:E29"/>
  </mergeCells>
  <pageMargins left="0.7" right="0.7" top="0.75" bottom="0.75" header="0.3" footer="0.3"/>
  <pageSetup scale="83"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'Drop-Downs'!$A$51:$A$60</xm:f>
          </x14:formula1>
          <xm:sqref>D49:D57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workbookViewId="0">
      <selection activeCell="N42" sqref="N42"/>
    </sheetView>
  </sheetViews>
  <sheetFormatPr defaultColWidth="9.109375" defaultRowHeight="12" x14ac:dyDescent="0.25"/>
  <cols>
    <col min="1" max="1" width="18" style="10" bestFit="1" customWidth="1"/>
    <col min="2" max="16384" width="9.109375" style="10"/>
  </cols>
  <sheetData>
    <row r="1" spans="1:2" x14ac:dyDescent="0.25">
      <c r="A1" s="10" t="s">
        <v>222</v>
      </c>
    </row>
    <row r="2" spans="1:2" x14ac:dyDescent="0.25">
      <c r="A2" s="10" t="s">
        <v>89</v>
      </c>
    </row>
    <row r="3" spans="1:2" x14ac:dyDescent="0.25">
      <c r="A3" s="10" t="s">
        <v>93</v>
      </c>
    </row>
    <row r="5" spans="1:2" x14ac:dyDescent="0.25">
      <c r="A5" s="10" t="s">
        <v>223</v>
      </c>
    </row>
    <row r="6" spans="1:2" x14ac:dyDescent="0.25">
      <c r="A6" s="10" t="s">
        <v>224</v>
      </c>
    </row>
    <row r="7" spans="1:2" x14ac:dyDescent="0.25">
      <c r="A7" s="10" t="s">
        <v>225</v>
      </c>
    </row>
    <row r="9" spans="1:2" x14ac:dyDescent="0.25">
      <c r="A9" s="10" t="s">
        <v>226</v>
      </c>
    </row>
    <row r="10" spans="1:2" x14ac:dyDescent="0.25">
      <c r="A10" s="10" t="s">
        <v>152</v>
      </c>
    </row>
    <row r="11" spans="1:2" x14ac:dyDescent="0.25">
      <c r="A11" s="10" t="s">
        <v>227</v>
      </c>
    </row>
    <row r="13" spans="1:2" x14ac:dyDescent="0.25">
      <c r="B13" s="10" t="s">
        <v>27</v>
      </c>
    </row>
    <row r="14" spans="1:2" x14ac:dyDescent="0.25">
      <c r="B14" s="10" t="s">
        <v>28</v>
      </c>
    </row>
    <row r="15" spans="1:2" x14ac:dyDescent="0.25">
      <c r="B15" s="10" t="s">
        <v>29</v>
      </c>
    </row>
    <row r="19" spans="1:4" x14ac:dyDescent="0.25">
      <c r="A19" s="10" t="s">
        <v>228</v>
      </c>
    </row>
    <row r="20" spans="1:4" x14ac:dyDescent="0.25">
      <c r="A20" s="10" t="s">
        <v>34</v>
      </c>
    </row>
    <row r="22" spans="1:4" x14ac:dyDescent="0.25">
      <c r="A22" s="10" t="s">
        <v>229</v>
      </c>
    </row>
    <row r="23" spans="1:4" x14ac:dyDescent="0.25">
      <c r="A23" s="10" t="s">
        <v>100</v>
      </c>
    </row>
    <row r="24" spans="1:4" x14ac:dyDescent="0.25">
      <c r="A24" s="10" t="s">
        <v>230</v>
      </c>
    </row>
    <row r="25" spans="1:4" x14ac:dyDescent="0.25">
      <c r="A25" s="10" t="s">
        <v>231</v>
      </c>
    </row>
    <row r="27" spans="1:4" x14ac:dyDescent="0.25">
      <c r="A27" s="10" t="s">
        <v>232</v>
      </c>
      <c r="D27" s="10" t="s">
        <v>233</v>
      </c>
    </row>
    <row r="28" spans="1:4" x14ac:dyDescent="0.25">
      <c r="A28" s="11">
        <v>0.26</v>
      </c>
      <c r="D28" s="10" t="s">
        <v>179</v>
      </c>
    </row>
    <row r="29" spans="1:4" x14ac:dyDescent="0.25">
      <c r="A29" s="11">
        <v>0.56999999999999995</v>
      </c>
      <c r="D29" s="10" t="s">
        <v>234</v>
      </c>
    </row>
    <row r="30" spans="1:4" x14ac:dyDescent="0.25">
      <c r="A30" s="11">
        <v>0.59499999999999997</v>
      </c>
    </row>
    <row r="31" spans="1:4" x14ac:dyDescent="0.25">
      <c r="A31" s="11">
        <v>0.6</v>
      </c>
    </row>
    <row r="33" spans="1:4" x14ac:dyDescent="0.25">
      <c r="A33" s="10" t="s">
        <v>226</v>
      </c>
      <c r="D33" s="10" t="s">
        <v>235</v>
      </c>
    </row>
    <row r="34" spans="1:4" x14ac:dyDescent="0.25">
      <c r="A34" s="10" t="s">
        <v>152</v>
      </c>
      <c r="D34" s="10" t="s">
        <v>236</v>
      </c>
    </row>
    <row r="35" spans="1:4" x14ac:dyDescent="0.25">
      <c r="A35" s="10" t="s">
        <v>227</v>
      </c>
      <c r="D35" s="10" t="s">
        <v>181</v>
      </c>
    </row>
    <row r="36" spans="1:4" x14ac:dyDescent="0.25">
      <c r="D36" s="10" t="s">
        <v>237</v>
      </c>
    </row>
    <row r="38" spans="1:4" x14ac:dyDescent="0.25">
      <c r="A38" s="10" t="s">
        <v>238</v>
      </c>
    </row>
    <row r="39" spans="1:4" x14ac:dyDescent="0.25">
      <c r="A39" s="10" t="s">
        <v>90</v>
      </c>
    </row>
    <row r="40" spans="1:4" x14ac:dyDescent="0.25">
      <c r="A40" s="10" t="s">
        <v>88</v>
      </c>
    </row>
    <row r="41" spans="1:4" x14ac:dyDescent="0.25">
      <c r="A41" s="10" t="s">
        <v>239</v>
      </c>
    </row>
    <row r="42" spans="1:4" x14ac:dyDescent="0.25">
      <c r="A42" s="10" t="s">
        <v>240</v>
      </c>
    </row>
    <row r="43" spans="1:4" x14ac:dyDescent="0.25">
      <c r="A43" s="10" t="s">
        <v>241</v>
      </c>
    </row>
    <row r="44" spans="1:4" x14ac:dyDescent="0.25">
      <c r="A44" s="10" t="s">
        <v>91</v>
      </c>
    </row>
    <row r="46" spans="1:4" x14ac:dyDescent="0.25">
      <c r="A46" s="10" t="s">
        <v>242</v>
      </c>
    </row>
    <row r="47" spans="1:4" x14ac:dyDescent="0.25">
      <c r="A47" s="10" t="s">
        <v>59</v>
      </c>
    </row>
    <row r="48" spans="1:4" x14ac:dyDescent="0.25">
      <c r="A48" s="10" t="s">
        <v>243</v>
      </c>
    </row>
    <row r="50" spans="1:1" x14ac:dyDescent="0.25">
      <c r="A50" s="10" t="s">
        <v>244</v>
      </c>
    </row>
    <row r="51" spans="1:1" x14ac:dyDescent="0.25">
      <c r="A51" s="191" t="s">
        <v>90</v>
      </c>
    </row>
    <row r="52" spans="1:1" x14ac:dyDescent="0.25">
      <c r="A52" s="149">
        <v>78050</v>
      </c>
    </row>
    <row r="53" spans="1:1" x14ac:dyDescent="0.25">
      <c r="A53" s="149">
        <v>78051</v>
      </c>
    </row>
    <row r="54" spans="1:1" x14ac:dyDescent="0.25">
      <c r="A54" s="149">
        <v>78052</v>
      </c>
    </row>
    <row r="55" spans="1:1" x14ac:dyDescent="0.25">
      <c r="A55" s="149">
        <v>78053</v>
      </c>
    </row>
    <row r="56" spans="1:1" x14ac:dyDescent="0.25">
      <c r="A56" s="149">
        <v>78054</v>
      </c>
    </row>
    <row r="57" spans="1:1" x14ac:dyDescent="0.25">
      <c r="A57" s="149" t="s">
        <v>245</v>
      </c>
    </row>
    <row r="58" spans="1:1" x14ac:dyDescent="0.25">
      <c r="A58" s="149" t="s">
        <v>246</v>
      </c>
    </row>
    <row r="59" spans="1:1" x14ac:dyDescent="0.25">
      <c r="A59" s="9">
        <v>78057</v>
      </c>
    </row>
    <row r="60" spans="1:1" x14ac:dyDescent="0.25">
      <c r="A60" s="9">
        <v>78058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c3f92045-deab-4686-bfbc-430b06ea9b1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D0187A39CAB04E8C8C0B22D5582F5D" ma:contentTypeVersion="6" ma:contentTypeDescription="Create a new document." ma:contentTypeScope="" ma:versionID="34712f4cec0b3df4a3ed8ce7ee3b802d">
  <xsd:schema xmlns:xsd="http://www.w3.org/2001/XMLSchema" xmlns:xs="http://www.w3.org/2001/XMLSchema" xmlns:p="http://schemas.microsoft.com/office/2006/metadata/properties" xmlns:ns2="c3f92045-deab-4686-bfbc-430b06ea9b13" targetNamespace="http://schemas.microsoft.com/office/2006/metadata/properties" ma:root="true" ma:fieldsID="169962ace3357e277ee4ec5e8f3cecc5" ns2:_="">
    <xsd:import namespace="c3f92045-deab-4686-bfbc-430b06ea9b1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92045-deab-4686-bfbc-430b06ea9b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389FBF-87BE-4448-B787-2589FCEF04BD}">
  <ds:schemaRefs>
    <ds:schemaRef ds:uri="http://purl.org/dc/terms/"/>
    <ds:schemaRef ds:uri="http://schemas.microsoft.com/office/2006/metadata/properties"/>
    <ds:schemaRef ds:uri="http://purl.org/dc/elements/1.1/"/>
    <ds:schemaRef ds:uri="http://purl.org/dc/dcmitype/"/>
    <ds:schemaRef ds:uri="http://schemas.microsoft.com/office/2006/documentManagement/types"/>
    <ds:schemaRef ds:uri="c3f92045-deab-4686-bfbc-430b06ea9b13"/>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F82782D-EE84-4323-B021-0D3598FBC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92045-deab-4686-bfbc-430b06ea9b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69E1EC-6ACD-4FA2-9366-AE741321C4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1. IBS Calculator</vt:lpstr>
      <vt:lpstr>2. Detailed Budget</vt:lpstr>
      <vt:lpstr>3. NU Contribution to Research</vt:lpstr>
      <vt:lpstr>4. Budget for Banner Setup</vt:lpstr>
      <vt:lpstr>Drop-Downs</vt:lpstr>
    </vt:vector>
  </TitlesOfParts>
  <Manager/>
  <Company>NU-RES</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Award Obligation Setup Template #2</dc:title>
  <dc:subject/>
  <dc:creator>Justyna</dc:creator>
  <cp:keywords/>
  <dc:description/>
  <cp:lastModifiedBy>Nazar Mammedov</cp:lastModifiedBy>
  <cp:revision/>
  <dcterms:created xsi:type="dcterms:W3CDTF">2021-04-16T16:16:26Z</dcterms:created>
  <dcterms:modified xsi:type="dcterms:W3CDTF">2025-01-15T16:13:51Z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0x010100A8D0187A39CAB04E8C8C0B22D5582F5D</vt:lpwstr>
  </property>
</Properties>
</file>